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workbookProtection workbookPassword="DE4F" lockStructure="1"/>
  <bookViews>
    <workbookView xWindow="0" yWindow="0" windowWidth="16720" windowHeight="20480"/>
  </bookViews>
  <sheets>
    <sheet name="Dashboard" sheetId="3" r:id="rId1"/>
    <sheet name="Calc" sheetId="2" state="hidden" r:id="rId2"/>
  </sheets>
  <calcPr calcId="140001" concurrentCalc="0"/>
  <extLst>
    <ext xmlns:mx="http://schemas.microsoft.com/office/mac/excel/2008/main" uri="{7523E5D3-25F3-A5E0-1632-64F254C22452}">
      <mx:CRTarget Flags="-1"/>
      <mx:ArchID Flags="2"/>
    </ext>
  </extLst>
</workbook>
</file>

<file path=xl/calcChain.xml><?xml version="1.0" encoding="utf-8"?>
<calcChain xmlns="http://schemas.openxmlformats.org/spreadsheetml/2006/main">
  <c r="D22" i="2" l="1"/>
  <c r="N5" i="3"/>
  <c r="AX3" i="2"/>
  <c r="N4" i="3"/>
  <c r="AX2" i="2"/>
  <c r="AY7" i="2"/>
  <c r="AY9" i="2"/>
  <c r="AX25" i="2"/>
  <c r="AX9" i="2"/>
  <c r="AX24" i="2"/>
  <c r="AX26" i="2"/>
  <c r="AX8" i="2"/>
  <c r="AX28" i="2"/>
  <c r="AY8" i="2"/>
  <c r="AX29" i="2"/>
  <c r="AX30" i="2"/>
  <c r="AX40" i="2"/>
  <c r="AX41" i="2"/>
  <c r="BB32" i="2"/>
  <c r="BB24" i="2"/>
  <c r="BB28" i="2"/>
  <c r="BC32" i="2"/>
  <c r="AX32" i="2"/>
  <c r="AX11" i="2"/>
  <c r="AX17" i="2"/>
  <c r="AX16" i="2"/>
  <c r="BC2" i="2"/>
  <c r="BC3" i="2"/>
  <c r="BF5" i="2"/>
  <c r="BG5" i="2"/>
  <c r="BH5" i="2"/>
  <c r="BI5" i="2"/>
  <c r="AY40" i="2"/>
  <c r="BN5" i="2"/>
  <c r="BF6" i="2"/>
  <c r="BG6" i="2"/>
  <c r="BH6" i="2"/>
  <c r="BI6" i="2"/>
  <c r="BN6" i="2"/>
  <c r="BF7" i="2"/>
  <c r="BG7" i="2"/>
  <c r="BH7" i="2"/>
  <c r="BI7" i="2"/>
  <c r="BN7" i="2"/>
  <c r="BF8" i="2"/>
  <c r="BG8" i="2"/>
  <c r="BH8" i="2"/>
  <c r="BI8" i="2"/>
  <c r="BN8" i="2"/>
  <c r="BF9" i="2"/>
  <c r="BG9" i="2"/>
  <c r="BH9" i="2"/>
  <c r="BI9" i="2"/>
  <c r="BN9" i="2"/>
  <c r="BF10" i="2"/>
  <c r="BG10" i="2"/>
  <c r="BH10" i="2"/>
  <c r="BI10" i="2"/>
  <c r="BN10" i="2"/>
  <c r="BF11" i="2"/>
  <c r="BG11" i="2"/>
  <c r="BH11" i="2"/>
  <c r="BI11" i="2"/>
  <c r="BN11" i="2"/>
  <c r="BF12" i="2"/>
  <c r="BG12" i="2"/>
  <c r="BH12" i="2"/>
  <c r="BI12" i="2"/>
  <c r="BN12" i="2"/>
  <c r="BF13" i="2"/>
  <c r="BG13" i="2"/>
  <c r="BH13" i="2"/>
  <c r="BI13" i="2"/>
  <c r="BN13" i="2"/>
  <c r="BF14" i="2"/>
  <c r="BG14" i="2"/>
  <c r="BH14" i="2"/>
  <c r="BI14" i="2"/>
  <c r="BN14" i="2"/>
  <c r="BF15" i="2"/>
  <c r="BG15" i="2"/>
  <c r="BH15" i="2"/>
  <c r="BI15" i="2"/>
  <c r="BN15" i="2"/>
  <c r="BF16" i="2"/>
  <c r="BG16" i="2"/>
  <c r="BH16" i="2"/>
  <c r="BI16" i="2"/>
  <c r="BN16" i="2"/>
  <c r="BF17" i="2"/>
  <c r="BG17" i="2"/>
  <c r="BH17" i="2"/>
  <c r="BI17" i="2"/>
  <c r="BN17" i="2"/>
  <c r="BF18" i="2"/>
  <c r="BG18" i="2"/>
  <c r="BH18" i="2"/>
  <c r="BI18" i="2"/>
  <c r="BN18" i="2"/>
  <c r="BF19" i="2"/>
  <c r="BG19" i="2"/>
  <c r="BH19" i="2"/>
  <c r="BI19" i="2"/>
  <c r="BN19" i="2"/>
  <c r="BF20" i="2"/>
  <c r="BG20" i="2"/>
  <c r="BH20" i="2"/>
  <c r="BI20" i="2"/>
  <c r="BN20" i="2"/>
  <c r="BF21" i="2"/>
  <c r="BG21" i="2"/>
  <c r="BH21" i="2"/>
  <c r="BI21" i="2"/>
  <c r="BN21" i="2"/>
  <c r="BF22" i="2"/>
  <c r="BG22" i="2"/>
  <c r="BH22" i="2"/>
  <c r="BI22" i="2"/>
  <c r="BN22" i="2"/>
  <c r="BF23" i="2"/>
  <c r="BG23" i="2"/>
  <c r="BH23" i="2"/>
  <c r="BI23" i="2"/>
  <c r="BN23" i="2"/>
  <c r="BF24" i="2"/>
  <c r="BG24" i="2"/>
  <c r="BH24" i="2"/>
  <c r="BI24" i="2"/>
  <c r="BN24" i="2"/>
  <c r="BF25" i="2"/>
  <c r="BG25" i="2"/>
  <c r="BH25" i="2"/>
  <c r="BI25" i="2"/>
  <c r="BN25" i="2"/>
  <c r="BF26" i="2"/>
  <c r="BG26" i="2"/>
  <c r="BH26" i="2"/>
  <c r="BI26" i="2"/>
  <c r="BN26" i="2"/>
  <c r="BF27" i="2"/>
  <c r="BG27" i="2"/>
  <c r="BH27" i="2"/>
  <c r="BI27" i="2"/>
  <c r="BN27" i="2"/>
  <c r="BF28" i="2"/>
  <c r="BG28" i="2"/>
  <c r="BH28" i="2"/>
  <c r="BI28" i="2"/>
  <c r="BN28" i="2"/>
  <c r="BF29" i="2"/>
  <c r="BG29" i="2"/>
  <c r="BH29" i="2"/>
  <c r="BI29" i="2"/>
  <c r="BN29" i="2"/>
  <c r="BF30" i="2"/>
  <c r="BG30" i="2"/>
  <c r="BH30" i="2"/>
  <c r="BI30" i="2"/>
  <c r="BN30" i="2"/>
  <c r="BF31" i="2"/>
  <c r="BG31" i="2"/>
  <c r="BH31" i="2"/>
  <c r="BI31" i="2"/>
  <c r="BN31" i="2"/>
  <c r="BF32" i="2"/>
  <c r="BG32" i="2"/>
  <c r="BH32" i="2"/>
  <c r="BI32" i="2"/>
  <c r="BN32" i="2"/>
  <c r="BF33" i="2"/>
  <c r="BG33" i="2"/>
  <c r="BH33" i="2"/>
  <c r="BI33" i="2"/>
  <c r="BN33" i="2"/>
  <c r="BF34" i="2"/>
  <c r="BG34" i="2"/>
  <c r="BH34" i="2"/>
  <c r="BI34" i="2"/>
  <c r="BN34" i="2"/>
  <c r="BF35" i="2"/>
  <c r="BG35" i="2"/>
  <c r="BH35" i="2"/>
  <c r="BI35" i="2"/>
  <c r="BN35" i="2"/>
  <c r="BF36" i="2"/>
  <c r="BG36" i="2"/>
  <c r="BH36" i="2"/>
  <c r="BI36" i="2"/>
  <c r="BN36" i="2"/>
  <c r="BF37" i="2"/>
  <c r="BG37" i="2"/>
  <c r="BH37" i="2"/>
  <c r="BI37" i="2"/>
  <c r="BN37" i="2"/>
  <c r="BF38" i="2"/>
  <c r="BG38" i="2"/>
  <c r="BH38" i="2"/>
  <c r="BI38" i="2"/>
  <c r="BN38" i="2"/>
  <c r="BF39" i="2"/>
  <c r="BG39" i="2"/>
  <c r="BH39" i="2"/>
  <c r="BI39" i="2"/>
  <c r="BN39" i="2"/>
  <c r="BF40" i="2"/>
  <c r="BG40" i="2"/>
  <c r="BH40" i="2"/>
  <c r="BI40" i="2"/>
  <c r="BN40" i="2"/>
  <c r="BF41" i="2"/>
  <c r="BG41" i="2"/>
  <c r="BH41" i="2"/>
  <c r="BI41" i="2"/>
  <c r="BN41" i="2"/>
  <c r="BF42" i="2"/>
  <c r="BG42" i="2"/>
  <c r="BH42" i="2"/>
  <c r="BI42" i="2"/>
  <c r="BN42" i="2"/>
  <c r="BF43" i="2"/>
  <c r="BG43" i="2"/>
  <c r="BH43" i="2"/>
  <c r="BI43" i="2"/>
  <c r="BN43" i="2"/>
  <c r="BF44" i="2"/>
  <c r="BG44" i="2"/>
  <c r="BH44" i="2"/>
  <c r="BI44" i="2"/>
  <c r="BN44" i="2"/>
  <c r="BF45" i="2"/>
  <c r="BG45" i="2"/>
  <c r="BH45" i="2"/>
  <c r="BI45" i="2"/>
  <c r="BN45" i="2"/>
  <c r="BF46" i="2"/>
  <c r="BG46" i="2"/>
  <c r="BH46" i="2"/>
  <c r="BI46" i="2"/>
  <c r="BN46" i="2"/>
  <c r="BF47" i="2"/>
  <c r="BG47" i="2"/>
  <c r="BH47" i="2"/>
  <c r="BI47" i="2"/>
  <c r="BN47" i="2"/>
  <c r="BF48" i="2"/>
  <c r="BG48" i="2"/>
  <c r="BH48" i="2"/>
  <c r="BI48" i="2"/>
  <c r="BN48" i="2"/>
  <c r="BF49" i="2"/>
  <c r="BG49" i="2"/>
  <c r="BH49" i="2"/>
  <c r="BI49" i="2"/>
  <c r="BN49" i="2"/>
  <c r="BF50" i="2"/>
  <c r="BG50" i="2"/>
  <c r="BH50" i="2"/>
  <c r="BI50" i="2"/>
  <c r="BN50" i="2"/>
  <c r="BF51" i="2"/>
  <c r="BG51" i="2"/>
  <c r="BH51" i="2"/>
  <c r="BI51" i="2"/>
  <c r="BN51" i="2"/>
  <c r="BF52" i="2"/>
  <c r="BG52" i="2"/>
  <c r="BH52" i="2"/>
  <c r="BI52" i="2"/>
  <c r="BN52" i="2"/>
  <c r="BF53" i="2"/>
  <c r="BG53" i="2"/>
  <c r="BH53" i="2"/>
  <c r="BI53" i="2"/>
  <c r="BN53" i="2"/>
  <c r="BF54" i="2"/>
  <c r="BG54" i="2"/>
  <c r="BH54" i="2"/>
  <c r="BI54" i="2"/>
  <c r="BN54" i="2"/>
  <c r="BF55" i="2"/>
  <c r="BG55" i="2"/>
  <c r="BH55" i="2"/>
  <c r="BI55" i="2"/>
  <c r="BN55" i="2"/>
  <c r="BF56" i="2"/>
  <c r="BG56" i="2"/>
  <c r="BH56" i="2"/>
  <c r="BI56" i="2"/>
  <c r="BN56" i="2"/>
  <c r="BF57" i="2"/>
  <c r="BG57" i="2"/>
  <c r="BH57" i="2"/>
  <c r="BI57" i="2"/>
  <c r="BN57" i="2"/>
  <c r="BF58" i="2"/>
  <c r="BG58" i="2"/>
  <c r="BH58" i="2"/>
  <c r="BI58" i="2"/>
  <c r="BN58" i="2"/>
  <c r="BF59" i="2"/>
  <c r="BG59" i="2"/>
  <c r="BH59" i="2"/>
  <c r="BI59" i="2"/>
  <c r="BN59" i="2"/>
  <c r="BF60" i="2"/>
  <c r="BG60" i="2"/>
  <c r="BH60" i="2"/>
  <c r="BI60" i="2"/>
  <c r="BN60" i="2"/>
  <c r="BF61" i="2"/>
  <c r="BG61" i="2"/>
  <c r="BH61" i="2"/>
  <c r="BI61" i="2"/>
  <c r="BN61" i="2"/>
  <c r="BF62" i="2"/>
  <c r="BG62" i="2"/>
  <c r="BH62" i="2"/>
  <c r="BI62" i="2"/>
  <c r="BN62" i="2"/>
  <c r="BF63" i="2"/>
  <c r="BG63" i="2"/>
  <c r="BH63" i="2"/>
  <c r="BI63" i="2"/>
  <c r="BN63" i="2"/>
  <c r="BF64" i="2"/>
  <c r="BG64" i="2"/>
  <c r="BH64" i="2"/>
  <c r="BI64" i="2"/>
  <c r="BN64" i="2"/>
  <c r="BF65" i="2"/>
  <c r="BG65" i="2"/>
  <c r="BH65" i="2"/>
  <c r="BI65" i="2"/>
  <c r="BN65" i="2"/>
  <c r="BF66" i="2"/>
  <c r="BG66" i="2"/>
  <c r="BH66" i="2"/>
  <c r="BI66" i="2"/>
  <c r="BN66" i="2"/>
  <c r="BF67" i="2"/>
  <c r="BG67" i="2"/>
  <c r="BH67" i="2"/>
  <c r="BI67" i="2"/>
  <c r="BN67" i="2"/>
  <c r="BF68" i="2"/>
  <c r="BG68" i="2"/>
  <c r="BH68" i="2"/>
  <c r="BI68" i="2"/>
  <c r="BN68" i="2"/>
  <c r="BF69" i="2"/>
  <c r="BG69" i="2"/>
  <c r="BH69" i="2"/>
  <c r="BI69" i="2"/>
  <c r="BN69" i="2"/>
  <c r="BF70" i="2"/>
  <c r="BG70" i="2"/>
  <c r="BH70" i="2"/>
  <c r="BI70" i="2"/>
  <c r="BN70" i="2"/>
  <c r="BF71" i="2"/>
  <c r="BG71" i="2"/>
  <c r="BH71" i="2"/>
  <c r="BI71" i="2"/>
  <c r="BN71" i="2"/>
  <c r="BF72" i="2"/>
  <c r="BG72" i="2"/>
  <c r="BH72" i="2"/>
  <c r="BI72" i="2"/>
  <c r="BN72" i="2"/>
  <c r="BF73" i="2"/>
  <c r="BG73" i="2"/>
  <c r="BH73" i="2"/>
  <c r="BI73" i="2"/>
  <c r="BN73" i="2"/>
  <c r="BF74" i="2"/>
  <c r="BG74" i="2"/>
  <c r="BH74" i="2"/>
  <c r="BI74" i="2"/>
  <c r="BN74" i="2"/>
  <c r="BF75" i="2"/>
  <c r="BG75" i="2"/>
  <c r="BH75" i="2"/>
  <c r="BI75" i="2"/>
  <c r="BN75" i="2"/>
  <c r="BF76" i="2"/>
  <c r="BG76" i="2"/>
  <c r="BH76" i="2"/>
  <c r="BI76" i="2"/>
  <c r="BN76" i="2"/>
  <c r="BF77" i="2"/>
  <c r="BG77" i="2"/>
  <c r="BH77" i="2"/>
  <c r="BI77" i="2"/>
  <c r="BN77" i="2"/>
  <c r="BF78" i="2"/>
  <c r="BG78" i="2"/>
  <c r="BH78" i="2"/>
  <c r="BI78" i="2"/>
  <c r="BN78" i="2"/>
  <c r="BF79" i="2"/>
  <c r="BG79" i="2"/>
  <c r="BH79" i="2"/>
  <c r="BI79" i="2"/>
  <c r="BN79" i="2"/>
  <c r="BF80" i="2"/>
  <c r="BG80" i="2"/>
  <c r="BH80" i="2"/>
  <c r="BI80" i="2"/>
  <c r="BN80" i="2"/>
  <c r="BF81" i="2"/>
  <c r="BG81" i="2"/>
  <c r="BH81" i="2"/>
  <c r="BI81" i="2"/>
  <c r="BN81" i="2"/>
  <c r="BF82" i="2"/>
  <c r="BG82" i="2"/>
  <c r="BH82" i="2"/>
  <c r="BI82" i="2"/>
  <c r="BN82" i="2"/>
  <c r="BF83" i="2"/>
  <c r="BG83" i="2"/>
  <c r="BH83" i="2"/>
  <c r="BI83" i="2"/>
  <c r="BN83" i="2"/>
  <c r="BF84" i="2"/>
  <c r="BG84" i="2"/>
  <c r="BH84" i="2"/>
  <c r="BI84" i="2"/>
  <c r="BN84" i="2"/>
  <c r="BF85" i="2"/>
  <c r="BG85" i="2"/>
  <c r="BH85" i="2"/>
  <c r="BI85" i="2"/>
  <c r="BN85" i="2"/>
  <c r="BF86" i="2"/>
  <c r="BG86" i="2"/>
  <c r="BH86" i="2"/>
  <c r="BI86" i="2"/>
  <c r="BN86" i="2"/>
  <c r="BF87" i="2"/>
  <c r="BG87" i="2"/>
  <c r="BH87" i="2"/>
  <c r="BI87" i="2"/>
  <c r="BN87" i="2"/>
  <c r="BF88" i="2"/>
  <c r="BG88" i="2"/>
  <c r="BH88" i="2"/>
  <c r="BI88" i="2"/>
  <c r="BN88" i="2"/>
  <c r="BF89" i="2"/>
  <c r="BG89" i="2"/>
  <c r="BH89" i="2"/>
  <c r="BI89" i="2"/>
  <c r="BN89" i="2"/>
  <c r="BF90" i="2"/>
  <c r="BG90" i="2"/>
  <c r="BH90" i="2"/>
  <c r="BI90" i="2"/>
  <c r="BN90" i="2"/>
  <c r="BF91" i="2"/>
  <c r="BG91" i="2"/>
  <c r="BH91" i="2"/>
  <c r="BI91" i="2"/>
  <c r="BN91" i="2"/>
  <c r="BF92" i="2"/>
  <c r="BG92" i="2"/>
  <c r="BH92" i="2"/>
  <c r="BI92" i="2"/>
  <c r="BN92" i="2"/>
  <c r="BF93" i="2"/>
  <c r="BG93" i="2"/>
  <c r="BH93" i="2"/>
  <c r="BI93" i="2"/>
  <c r="BN93" i="2"/>
  <c r="BF94" i="2"/>
  <c r="BG94" i="2"/>
  <c r="BH94" i="2"/>
  <c r="BI94" i="2"/>
  <c r="BN94" i="2"/>
  <c r="BF95" i="2"/>
  <c r="BG95" i="2"/>
  <c r="BH95" i="2"/>
  <c r="BI95" i="2"/>
  <c r="BN95" i="2"/>
  <c r="BF96" i="2"/>
  <c r="BG96" i="2"/>
  <c r="BH96" i="2"/>
  <c r="BI96" i="2"/>
  <c r="BN96" i="2"/>
  <c r="BF97" i="2"/>
  <c r="BG97" i="2"/>
  <c r="BH97" i="2"/>
  <c r="BI97" i="2"/>
  <c r="BN97" i="2"/>
  <c r="BF98" i="2"/>
  <c r="BG98" i="2"/>
  <c r="BH98" i="2"/>
  <c r="BI98" i="2"/>
  <c r="BN98" i="2"/>
  <c r="BF99" i="2"/>
  <c r="BG99" i="2"/>
  <c r="BH99" i="2"/>
  <c r="BI99" i="2"/>
  <c r="BN99" i="2"/>
  <c r="BF100" i="2"/>
  <c r="BG100" i="2"/>
  <c r="BH100" i="2"/>
  <c r="BI100" i="2"/>
  <c r="BN100" i="2"/>
  <c r="BF101" i="2"/>
  <c r="BG101" i="2"/>
  <c r="BH101" i="2"/>
  <c r="BI101" i="2"/>
  <c r="BN101" i="2"/>
  <c r="BF102" i="2"/>
  <c r="BG102" i="2"/>
  <c r="BH102" i="2"/>
  <c r="BI102" i="2"/>
  <c r="BN102" i="2"/>
  <c r="BF103" i="2"/>
  <c r="BG103" i="2"/>
  <c r="BH103" i="2"/>
  <c r="BI103" i="2"/>
  <c r="BN103" i="2"/>
  <c r="BF104" i="2"/>
  <c r="BG104" i="2"/>
  <c r="BH104" i="2"/>
  <c r="BI104" i="2"/>
  <c r="BN104" i="2"/>
  <c r="BF4" i="2"/>
  <c r="BG4" i="2"/>
  <c r="BH4" i="2"/>
  <c r="BI4" i="2"/>
  <c r="BN4" i="2"/>
  <c r="AY30" i="2"/>
  <c r="AY26" i="2"/>
  <c r="D24" i="2"/>
  <c r="AX7" i="2"/>
  <c r="D21" i="2"/>
  <c r="D10" i="2"/>
  <c r="BK5" i="2"/>
  <c r="BJ5" i="2"/>
  <c r="BL5" i="2"/>
  <c r="BM5" i="2"/>
  <c r="BK6" i="2"/>
  <c r="BJ6" i="2"/>
  <c r="BL6" i="2"/>
  <c r="BM6" i="2"/>
  <c r="BK7" i="2"/>
  <c r="BJ7" i="2"/>
  <c r="BL7" i="2"/>
  <c r="BM7" i="2"/>
  <c r="BK8" i="2"/>
  <c r="BJ8" i="2"/>
  <c r="BL8" i="2"/>
  <c r="BM8" i="2"/>
  <c r="BK9" i="2"/>
  <c r="BJ9" i="2"/>
  <c r="BL9" i="2"/>
  <c r="BM9" i="2"/>
  <c r="BK10" i="2"/>
  <c r="BJ10" i="2"/>
  <c r="BL10" i="2"/>
  <c r="BM10" i="2"/>
  <c r="BK11" i="2"/>
  <c r="BJ11" i="2"/>
  <c r="BL11" i="2"/>
  <c r="BM11" i="2"/>
  <c r="BK12" i="2"/>
  <c r="BJ12" i="2"/>
  <c r="BL12" i="2"/>
  <c r="BM12" i="2"/>
  <c r="BK13" i="2"/>
  <c r="BJ13" i="2"/>
  <c r="BL13" i="2"/>
  <c r="BM13" i="2"/>
  <c r="BK14" i="2"/>
  <c r="BJ14" i="2"/>
  <c r="BL14" i="2"/>
  <c r="BM14" i="2"/>
  <c r="BK15" i="2"/>
  <c r="BJ15" i="2"/>
  <c r="BL15" i="2"/>
  <c r="BM15" i="2"/>
  <c r="BK16" i="2"/>
  <c r="BJ16" i="2"/>
  <c r="BL16" i="2"/>
  <c r="BM16" i="2"/>
  <c r="BK17" i="2"/>
  <c r="BJ17" i="2"/>
  <c r="BL17" i="2"/>
  <c r="BM17" i="2"/>
  <c r="BK18" i="2"/>
  <c r="BJ18" i="2"/>
  <c r="BL18" i="2"/>
  <c r="BM18" i="2"/>
  <c r="BK19" i="2"/>
  <c r="BJ19" i="2"/>
  <c r="BL19" i="2"/>
  <c r="BM19" i="2"/>
  <c r="BK20" i="2"/>
  <c r="BJ20" i="2"/>
  <c r="BL20" i="2"/>
  <c r="BM20" i="2"/>
  <c r="BK21" i="2"/>
  <c r="BJ21" i="2"/>
  <c r="BL21" i="2"/>
  <c r="BM21" i="2"/>
  <c r="BK22" i="2"/>
  <c r="BJ22" i="2"/>
  <c r="BL22" i="2"/>
  <c r="BM22" i="2"/>
  <c r="BK23" i="2"/>
  <c r="BJ23" i="2"/>
  <c r="BL23" i="2"/>
  <c r="BM23" i="2"/>
  <c r="BK24" i="2"/>
  <c r="BJ24" i="2"/>
  <c r="BL24" i="2"/>
  <c r="BM24" i="2"/>
  <c r="BK25" i="2"/>
  <c r="BJ25" i="2"/>
  <c r="BL25" i="2"/>
  <c r="BM25" i="2"/>
  <c r="BK26" i="2"/>
  <c r="BJ26" i="2"/>
  <c r="BL26" i="2"/>
  <c r="BM26" i="2"/>
  <c r="BK27" i="2"/>
  <c r="BJ27" i="2"/>
  <c r="BL27" i="2"/>
  <c r="BM27" i="2"/>
  <c r="BK28" i="2"/>
  <c r="BJ28" i="2"/>
  <c r="BL28" i="2"/>
  <c r="BM28" i="2"/>
  <c r="BK29" i="2"/>
  <c r="BJ29" i="2"/>
  <c r="BL29" i="2"/>
  <c r="BM29" i="2"/>
  <c r="BK30" i="2"/>
  <c r="BJ30" i="2"/>
  <c r="BL30" i="2"/>
  <c r="BM30" i="2"/>
  <c r="BK31" i="2"/>
  <c r="BJ31" i="2"/>
  <c r="BL31" i="2"/>
  <c r="BM31" i="2"/>
  <c r="BK32" i="2"/>
  <c r="BJ32" i="2"/>
  <c r="BL32" i="2"/>
  <c r="BM32" i="2"/>
  <c r="BK33" i="2"/>
  <c r="BJ33" i="2"/>
  <c r="BL33" i="2"/>
  <c r="BM33" i="2"/>
  <c r="BK34" i="2"/>
  <c r="BJ34" i="2"/>
  <c r="BL34" i="2"/>
  <c r="BM34" i="2"/>
  <c r="BK35" i="2"/>
  <c r="BJ35" i="2"/>
  <c r="BL35" i="2"/>
  <c r="BM35" i="2"/>
  <c r="BK36" i="2"/>
  <c r="BJ36" i="2"/>
  <c r="BL36" i="2"/>
  <c r="BM36" i="2"/>
  <c r="BK37" i="2"/>
  <c r="BJ37" i="2"/>
  <c r="BL37" i="2"/>
  <c r="BM37" i="2"/>
  <c r="BK38" i="2"/>
  <c r="BJ38" i="2"/>
  <c r="BL38" i="2"/>
  <c r="BM38" i="2"/>
  <c r="BK39" i="2"/>
  <c r="BJ39" i="2"/>
  <c r="BL39" i="2"/>
  <c r="BM39" i="2"/>
  <c r="BK40" i="2"/>
  <c r="BJ40" i="2"/>
  <c r="BL40" i="2"/>
  <c r="BM40" i="2"/>
  <c r="BK41" i="2"/>
  <c r="BJ41" i="2"/>
  <c r="BL41" i="2"/>
  <c r="BM41" i="2"/>
  <c r="BK42" i="2"/>
  <c r="BJ42" i="2"/>
  <c r="BL42" i="2"/>
  <c r="BM42" i="2"/>
  <c r="BK43" i="2"/>
  <c r="BJ43" i="2"/>
  <c r="BL43" i="2"/>
  <c r="BM43" i="2"/>
  <c r="BK44" i="2"/>
  <c r="BJ44" i="2"/>
  <c r="BL44" i="2"/>
  <c r="BM44" i="2"/>
  <c r="BK45" i="2"/>
  <c r="BJ45" i="2"/>
  <c r="BL45" i="2"/>
  <c r="BM45" i="2"/>
  <c r="BK46" i="2"/>
  <c r="BJ46" i="2"/>
  <c r="BL46" i="2"/>
  <c r="BM46" i="2"/>
  <c r="BK47" i="2"/>
  <c r="BJ47" i="2"/>
  <c r="BL47" i="2"/>
  <c r="BM47" i="2"/>
  <c r="BK48" i="2"/>
  <c r="BJ48" i="2"/>
  <c r="BL48" i="2"/>
  <c r="BM48" i="2"/>
  <c r="BK49" i="2"/>
  <c r="BJ49" i="2"/>
  <c r="BL49" i="2"/>
  <c r="BM49" i="2"/>
  <c r="BK50" i="2"/>
  <c r="BJ50" i="2"/>
  <c r="BL50" i="2"/>
  <c r="BM50" i="2"/>
  <c r="BK51" i="2"/>
  <c r="BJ51" i="2"/>
  <c r="BL51" i="2"/>
  <c r="BM51" i="2"/>
  <c r="BK52" i="2"/>
  <c r="BJ52" i="2"/>
  <c r="BL52" i="2"/>
  <c r="BM52" i="2"/>
  <c r="BK53" i="2"/>
  <c r="BJ53" i="2"/>
  <c r="BL53" i="2"/>
  <c r="BM53" i="2"/>
  <c r="BK54" i="2"/>
  <c r="BJ54" i="2"/>
  <c r="BL54" i="2"/>
  <c r="BM54" i="2"/>
  <c r="BK55" i="2"/>
  <c r="BJ55" i="2"/>
  <c r="BL55" i="2"/>
  <c r="BM55" i="2"/>
  <c r="BK56" i="2"/>
  <c r="BJ56" i="2"/>
  <c r="BL56" i="2"/>
  <c r="BM56" i="2"/>
  <c r="BK57" i="2"/>
  <c r="BJ57" i="2"/>
  <c r="BL57" i="2"/>
  <c r="BM57" i="2"/>
  <c r="BK58" i="2"/>
  <c r="BJ58" i="2"/>
  <c r="BL58" i="2"/>
  <c r="BM58" i="2"/>
  <c r="BK59" i="2"/>
  <c r="BJ59" i="2"/>
  <c r="BL59" i="2"/>
  <c r="BM59" i="2"/>
  <c r="BK60" i="2"/>
  <c r="BJ60" i="2"/>
  <c r="BL60" i="2"/>
  <c r="BM60" i="2"/>
  <c r="BK61" i="2"/>
  <c r="BJ61" i="2"/>
  <c r="BL61" i="2"/>
  <c r="BM61" i="2"/>
  <c r="BK62" i="2"/>
  <c r="BJ62" i="2"/>
  <c r="BL62" i="2"/>
  <c r="BM62" i="2"/>
  <c r="BK63" i="2"/>
  <c r="BJ63" i="2"/>
  <c r="BL63" i="2"/>
  <c r="BM63" i="2"/>
  <c r="BK64" i="2"/>
  <c r="BJ64" i="2"/>
  <c r="BL64" i="2"/>
  <c r="BM64" i="2"/>
  <c r="BK65" i="2"/>
  <c r="BJ65" i="2"/>
  <c r="BL65" i="2"/>
  <c r="BM65" i="2"/>
  <c r="BK66" i="2"/>
  <c r="BJ66" i="2"/>
  <c r="BL66" i="2"/>
  <c r="BM66" i="2"/>
  <c r="BK67" i="2"/>
  <c r="BJ67" i="2"/>
  <c r="BL67" i="2"/>
  <c r="BM67" i="2"/>
  <c r="BK68" i="2"/>
  <c r="BJ68" i="2"/>
  <c r="BL68" i="2"/>
  <c r="BM68" i="2"/>
  <c r="BK69" i="2"/>
  <c r="BJ69" i="2"/>
  <c r="BL69" i="2"/>
  <c r="BM69" i="2"/>
  <c r="BK70" i="2"/>
  <c r="BJ70" i="2"/>
  <c r="BL70" i="2"/>
  <c r="BM70" i="2"/>
  <c r="BK71" i="2"/>
  <c r="BJ71" i="2"/>
  <c r="BL71" i="2"/>
  <c r="BM71" i="2"/>
  <c r="BK72" i="2"/>
  <c r="BJ72" i="2"/>
  <c r="BL72" i="2"/>
  <c r="BM72" i="2"/>
  <c r="BK73" i="2"/>
  <c r="BJ73" i="2"/>
  <c r="BL73" i="2"/>
  <c r="BM73" i="2"/>
  <c r="BK74" i="2"/>
  <c r="BJ74" i="2"/>
  <c r="BL74" i="2"/>
  <c r="BM74" i="2"/>
  <c r="BK75" i="2"/>
  <c r="BJ75" i="2"/>
  <c r="BL75" i="2"/>
  <c r="BM75" i="2"/>
  <c r="BK76" i="2"/>
  <c r="BJ76" i="2"/>
  <c r="BL76" i="2"/>
  <c r="BM76" i="2"/>
  <c r="BK77" i="2"/>
  <c r="BJ77" i="2"/>
  <c r="BL77" i="2"/>
  <c r="BM77" i="2"/>
  <c r="BK78" i="2"/>
  <c r="BJ78" i="2"/>
  <c r="BL78" i="2"/>
  <c r="BM78" i="2"/>
  <c r="BK79" i="2"/>
  <c r="BJ79" i="2"/>
  <c r="BL79" i="2"/>
  <c r="BM79" i="2"/>
  <c r="BK80" i="2"/>
  <c r="BJ80" i="2"/>
  <c r="BL80" i="2"/>
  <c r="BM80" i="2"/>
  <c r="BK81" i="2"/>
  <c r="BJ81" i="2"/>
  <c r="BL81" i="2"/>
  <c r="BM81" i="2"/>
  <c r="BK82" i="2"/>
  <c r="BJ82" i="2"/>
  <c r="BL82" i="2"/>
  <c r="BM82" i="2"/>
  <c r="BK83" i="2"/>
  <c r="BJ83" i="2"/>
  <c r="BL83" i="2"/>
  <c r="BM83" i="2"/>
  <c r="BK84" i="2"/>
  <c r="BJ84" i="2"/>
  <c r="BL84" i="2"/>
  <c r="BM84" i="2"/>
  <c r="BK85" i="2"/>
  <c r="BJ85" i="2"/>
  <c r="BL85" i="2"/>
  <c r="BM85" i="2"/>
  <c r="BK86" i="2"/>
  <c r="BJ86" i="2"/>
  <c r="BL86" i="2"/>
  <c r="BM86" i="2"/>
  <c r="BK87" i="2"/>
  <c r="BJ87" i="2"/>
  <c r="BL87" i="2"/>
  <c r="BM87" i="2"/>
  <c r="BK88" i="2"/>
  <c r="BJ88" i="2"/>
  <c r="BL88" i="2"/>
  <c r="BM88" i="2"/>
  <c r="BK89" i="2"/>
  <c r="BJ89" i="2"/>
  <c r="BL89" i="2"/>
  <c r="BM89" i="2"/>
  <c r="BK90" i="2"/>
  <c r="BJ90" i="2"/>
  <c r="BL90" i="2"/>
  <c r="BM90" i="2"/>
  <c r="BK91" i="2"/>
  <c r="BJ91" i="2"/>
  <c r="BL91" i="2"/>
  <c r="BM91" i="2"/>
  <c r="BK92" i="2"/>
  <c r="BJ92" i="2"/>
  <c r="BL92" i="2"/>
  <c r="BM92" i="2"/>
  <c r="BK93" i="2"/>
  <c r="BJ93" i="2"/>
  <c r="BL93" i="2"/>
  <c r="BM93" i="2"/>
  <c r="BK94" i="2"/>
  <c r="BJ94" i="2"/>
  <c r="BL94" i="2"/>
  <c r="BM94" i="2"/>
  <c r="BK95" i="2"/>
  <c r="BJ95" i="2"/>
  <c r="BL95" i="2"/>
  <c r="BM95" i="2"/>
  <c r="BK96" i="2"/>
  <c r="BJ96" i="2"/>
  <c r="BL96" i="2"/>
  <c r="BM96" i="2"/>
  <c r="BK97" i="2"/>
  <c r="BJ97" i="2"/>
  <c r="BL97" i="2"/>
  <c r="BM97" i="2"/>
  <c r="BK98" i="2"/>
  <c r="BJ98" i="2"/>
  <c r="BL98" i="2"/>
  <c r="BM98" i="2"/>
  <c r="BK99" i="2"/>
  <c r="BJ99" i="2"/>
  <c r="BL99" i="2"/>
  <c r="BM99" i="2"/>
  <c r="BK100" i="2"/>
  <c r="BJ100" i="2"/>
  <c r="BL100" i="2"/>
  <c r="BM100" i="2"/>
  <c r="BK101" i="2"/>
  <c r="BJ101" i="2"/>
  <c r="BL101" i="2"/>
  <c r="BM101" i="2"/>
  <c r="BK102" i="2"/>
  <c r="BJ102" i="2"/>
  <c r="BL102" i="2"/>
  <c r="BM102" i="2"/>
  <c r="BK103" i="2"/>
  <c r="BJ103" i="2"/>
  <c r="BL103" i="2"/>
  <c r="BM103" i="2"/>
  <c r="BK104" i="2"/>
  <c r="BJ104" i="2"/>
  <c r="BL104" i="2"/>
  <c r="BM104" i="2"/>
  <c r="BK4" i="2"/>
  <c r="BJ4" i="2"/>
  <c r="BL4" i="2"/>
  <c r="AX14" i="2"/>
  <c r="B49" i="2"/>
  <c r="D7" i="2"/>
  <c r="CC5" i="2"/>
  <c r="CD5" i="2"/>
  <c r="CC6" i="2"/>
  <c r="CD6" i="2"/>
  <c r="CC7" i="2"/>
  <c r="CD7" i="2"/>
  <c r="CC8" i="2"/>
  <c r="CD8" i="2"/>
  <c r="CC9" i="2"/>
  <c r="CD9" i="2"/>
  <c r="CC10" i="2"/>
  <c r="CD10" i="2"/>
  <c r="CC11" i="2"/>
  <c r="CD11" i="2"/>
  <c r="CC12" i="2"/>
  <c r="CD12" i="2"/>
  <c r="CC13" i="2"/>
  <c r="CD13" i="2"/>
  <c r="CC14" i="2"/>
  <c r="CD14" i="2"/>
  <c r="CC15" i="2"/>
  <c r="CD15" i="2"/>
  <c r="CC16" i="2"/>
  <c r="CD16" i="2"/>
  <c r="CC17" i="2"/>
  <c r="CD17" i="2"/>
  <c r="CC18" i="2"/>
  <c r="CD18" i="2"/>
  <c r="CC19" i="2"/>
  <c r="CD19" i="2"/>
  <c r="CC20" i="2"/>
  <c r="CD20" i="2"/>
  <c r="CC21" i="2"/>
  <c r="CD21" i="2"/>
  <c r="CC22" i="2"/>
  <c r="CD22" i="2"/>
  <c r="CC23" i="2"/>
  <c r="CD23" i="2"/>
  <c r="CC24" i="2"/>
  <c r="CD24" i="2"/>
  <c r="CC25" i="2"/>
  <c r="CD25" i="2"/>
  <c r="CC26" i="2"/>
  <c r="CD26" i="2"/>
  <c r="CC27" i="2"/>
  <c r="CD27" i="2"/>
  <c r="CC28" i="2"/>
  <c r="CD28" i="2"/>
  <c r="CC29" i="2"/>
  <c r="CD29" i="2"/>
  <c r="CC30" i="2"/>
  <c r="CD30" i="2"/>
  <c r="CC31" i="2"/>
  <c r="CD31" i="2"/>
  <c r="CC32" i="2"/>
  <c r="CD32" i="2"/>
  <c r="CC33" i="2"/>
  <c r="CD33" i="2"/>
  <c r="CC34" i="2"/>
  <c r="CD34" i="2"/>
  <c r="CC35" i="2"/>
  <c r="CD35" i="2"/>
  <c r="CC36" i="2"/>
  <c r="CD36" i="2"/>
  <c r="CC37" i="2"/>
  <c r="CD37" i="2"/>
  <c r="CC38" i="2"/>
  <c r="CD38" i="2"/>
  <c r="CC39" i="2"/>
  <c r="CD39" i="2"/>
  <c r="CC40" i="2"/>
  <c r="CD40" i="2"/>
  <c r="CC41" i="2"/>
  <c r="CD41" i="2"/>
  <c r="CC42" i="2"/>
  <c r="CD42" i="2"/>
  <c r="CC43" i="2"/>
  <c r="CD43" i="2"/>
  <c r="CC44" i="2"/>
  <c r="CD44" i="2"/>
  <c r="CC45" i="2"/>
  <c r="CD45" i="2"/>
  <c r="CC46" i="2"/>
  <c r="CD46" i="2"/>
  <c r="CC47" i="2"/>
  <c r="CD47" i="2"/>
  <c r="CC48" i="2"/>
  <c r="CD48" i="2"/>
  <c r="CC49" i="2"/>
  <c r="CD49" i="2"/>
  <c r="CC50" i="2"/>
  <c r="CD50" i="2"/>
  <c r="CC51" i="2"/>
  <c r="CD51" i="2"/>
  <c r="CC52" i="2"/>
  <c r="CD52" i="2"/>
  <c r="CC53" i="2"/>
  <c r="CD53" i="2"/>
  <c r="CC54" i="2"/>
  <c r="CD54" i="2"/>
  <c r="CC55" i="2"/>
  <c r="CD55" i="2"/>
  <c r="CC56" i="2"/>
  <c r="CD56" i="2"/>
  <c r="CC57" i="2"/>
  <c r="CD57" i="2"/>
  <c r="CC58" i="2"/>
  <c r="CD58" i="2"/>
  <c r="CC59" i="2"/>
  <c r="CD59" i="2"/>
  <c r="CC60" i="2"/>
  <c r="CD60" i="2"/>
  <c r="CC61" i="2"/>
  <c r="CD61" i="2"/>
  <c r="CC62" i="2"/>
  <c r="CD62" i="2"/>
  <c r="CC63" i="2"/>
  <c r="CD63" i="2"/>
  <c r="CC64" i="2"/>
  <c r="CD64" i="2"/>
  <c r="CC65" i="2"/>
  <c r="CD65" i="2"/>
  <c r="CC66" i="2"/>
  <c r="CD66" i="2"/>
  <c r="CC67" i="2"/>
  <c r="CD67" i="2"/>
  <c r="CC68" i="2"/>
  <c r="CD68" i="2"/>
  <c r="CC69" i="2"/>
  <c r="CD69" i="2"/>
  <c r="CC70" i="2"/>
  <c r="CD70" i="2"/>
  <c r="CC71" i="2"/>
  <c r="CD71" i="2"/>
  <c r="CC72" i="2"/>
  <c r="CD72" i="2"/>
  <c r="CC73" i="2"/>
  <c r="CD73" i="2"/>
  <c r="CC74" i="2"/>
  <c r="CD74" i="2"/>
  <c r="CC75" i="2"/>
  <c r="CD75" i="2"/>
  <c r="CC76" i="2"/>
  <c r="CD76" i="2"/>
  <c r="CC77" i="2"/>
  <c r="CD77" i="2"/>
  <c r="CC78" i="2"/>
  <c r="CD78" i="2"/>
  <c r="CC79" i="2"/>
  <c r="CD79" i="2"/>
  <c r="CC80" i="2"/>
  <c r="CD80" i="2"/>
  <c r="CC81" i="2"/>
  <c r="CD81" i="2"/>
  <c r="CC82" i="2"/>
  <c r="CD82" i="2"/>
  <c r="CC83" i="2"/>
  <c r="CD83" i="2"/>
  <c r="CC84" i="2"/>
  <c r="CD84" i="2"/>
  <c r="CC85" i="2"/>
  <c r="CD85" i="2"/>
  <c r="CC86" i="2"/>
  <c r="CD86" i="2"/>
  <c r="CC87" i="2"/>
  <c r="CD87" i="2"/>
  <c r="CC88" i="2"/>
  <c r="CD88" i="2"/>
  <c r="CC89" i="2"/>
  <c r="CD89" i="2"/>
  <c r="CC90" i="2"/>
  <c r="CD90" i="2"/>
  <c r="CC91" i="2"/>
  <c r="CD91" i="2"/>
  <c r="CC92" i="2"/>
  <c r="CD92" i="2"/>
  <c r="CC93" i="2"/>
  <c r="CD93" i="2"/>
  <c r="CC94" i="2"/>
  <c r="CD94" i="2"/>
  <c r="CC95" i="2"/>
  <c r="CD95" i="2"/>
  <c r="CC96" i="2"/>
  <c r="CD96" i="2"/>
  <c r="CC97" i="2"/>
  <c r="CD97" i="2"/>
  <c r="CC98" i="2"/>
  <c r="CD98" i="2"/>
  <c r="CC99" i="2"/>
  <c r="CD99" i="2"/>
  <c r="CC100" i="2"/>
  <c r="CD100" i="2"/>
  <c r="CC101" i="2"/>
  <c r="CD101" i="2"/>
  <c r="CC102" i="2"/>
  <c r="CD102" i="2"/>
  <c r="CC103" i="2"/>
  <c r="CD103" i="2"/>
  <c r="CC104" i="2"/>
  <c r="CD104" i="2"/>
  <c r="CD4" i="2"/>
  <c r="CC4" i="2"/>
  <c r="N21" i="3"/>
  <c r="N22" i="3"/>
  <c r="N25" i="3"/>
  <c r="B48" i="2"/>
  <c r="AX33" i="2"/>
  <c r="AX34" i="2"/>
  <c r="D11" i="2"/>
  <c r="D26" i="2"/>
  <c r="AI5" i="2"/>
  <c r="AX36" i="2"/>
  <c r="AX37" i="2"/>
  <c r="AX38" i="2"/>
  <c r="D12" i="2"/>
  <c r="D27" i="2"/>
  <c r="AJ5" i="2"/>
  <c r="U4" i="2"/>
  <c r="V5" i="2"/>
  <c r="W5" i="2"/>
  <c r="X5" i="2"/>
  <c r="AA5" i="2"/>
  <c r="Y5" i="2"/>
  <c r="AB5" i="2"/>
  <c r="AC5" i="2"/>
  <c r="AK5" i="2"/>
  <c r="AI6" i="2"/>
  <c r="AJ6" i="2"/>
  <c r="V6" i="2"/>
  <c r="W6" i="2"/>
  <c r="X6" i="2"/>
  <c r="AA6" i="2"/>
  <c r="Y6" i="2"/>
  <c r="AB6" i="2"/>
  <c r="AC6" i="2"/>
  <c r="AK6" i="2"/>
  <c r="AI7" i="2"/>
  <c r="AJ7" i="2"/>
  <c r="V7" i="2"/>
  <c r="W7" i="2"/>
  <c r="X7" i="2"/>
  <c r="AA7" i="2"/>
  <c r="Y7" i="2"/>
  <c r="AB7" i="2"/>
  <c r="AC7" i="2"/>
  <c r="AK7" i="2"/>
  <c r="AI8" i="2"/>
  <c r="AJ8" i="2"/>
  <c r="V8" i="2"/>
  <c r="W8" i="2"/>
  <c r="X8" i="2"/>
  <c r="AA8" i="2"/>
  <c r="Y8" i="2"/>
  <c r="AB8" i="2"/>
  <c r="AC8" i="2"/>
  <c r="AK8" i="2"/>
  <c r="AI9" i="2"/>
  <c r="AJ9" i="2"/>
  <c r="V9" i="2"/>
  <c r="W9" i="2"/>
  <c r="X9" i="2"/>
  <c r="AA9" i="2"/>
  <c r="Y9" i="2"/>
  <c r="AB9" i="2"/>
  <c r="AC9" i="2"/>
  <c r="AK9" i="2"/>
  <c r="AI10" i="2"/>
  <c r="AJ10" i="2"/>
  <c r="V10" i="2"/>
  <c r="W10" i="2"/>
  <c r="X10" i="2"/>
  <c r="AA10" i="2"/>
  <c r="Y10" i="2"/>
  <c r="AB10" i="2"/>
  <c r="AC10" i="2"/>
  <c r="AK10" i="2"/>
  <c r="AI11" i="2"/>
  <c r="AJ11" i="2"/>
  <c r="V11" i="2"/>
  <c r="W11" i="2"/>
  <c r="X11" i="2"/>
  <c r="AA11" i="2"/>
  <c r="Y11" i="2"/>
  <c r="AB11" i="2"/>
  <c r="AC11" i="2"/>
  <c r="AK11" i="2"/>
  <c r="AI12" i="2"/>
  <c r="AJ12" i="2"/>
  <c r="V12" i="2"/>
  <c r="W12" i="2"/>
  <c r="X12" i="2"/>
  <c r="AA12" i="2"/>
  <c r="Y12" i="2"/>
  <c r="AB12" i="2"/>
  <c r="AC12" i="2"/>
  <c r="AK12" i="2"/>
  <c r="AI13" i="2"/>
  <c r="AJ13" i="2"/>
  <c r="V13" i="2"/>
  <c r="W13" i="2"/>
  <c r="X13" i="2"/>
  <c r="AA13" i="2"/>
  <c r="Y13" i="2"/>
  <c r="AB13" i="2"/>
  <c r="AC13" i="2"/>
  <c r="AK13" i="2"/>
  <c r="AI14" i="2"/>
  <c r="AJ14" i="2"/>
  <c r="V14" i="2"/>
  <c r="W14" i="2"/>
  <c r="X14" i="2"/>
  <c r="AA14" i="2"/>
  <c r="Y14" i="2"/>
  <c r="AB14" i="2"/>
  <c r="AC14" i="2"/>
  <c r="AK14" i="2"/>
  <c r="AI15" i="2"/>
  <c r="AJ15" i="2"/>
  <c r="V15" i="2"/>
  <c r="W15" i="2"/>
  <c r="X15" i="2"/>
  <c r="AA15" i="2"/>
  <c r="Y15" i="2"/>
  <c r="AB15" i="2"/>
  <c r="AC15" i="2"/>
  <c r="AK15" i="2"/>
  <c r="AI16" i="2"/>
  <c r="AJ16" i="2"/>
  <c r="V16" i="2"/>
  <c r="W16" i="2"/>
  <c r="X16" i="2"/>
  <c r="AA16" i="2"/>
  <c r="Y16" i="2"/>
  <c r="AB16" i="2"/>
  <c r="AC16" i="2"/>
  <c r="AK16" i="2"/>
  <c r="AI17" i="2"/>
  <c r="AJ17" i="2"/>
  <c r="V17" i="2"/>
  <c r="W17" i="2"/>
  <c r="X17" i="2"/>
  <c r="AA17" i="2"/>
  <c r="Y17" i="2"/>
  <c r="AB17" i="2"/>
  <c r="AC17" i="2"/>
  <c r="AK17" i="2"/>
  <c r="AI18" i="2"/>
  <c r="AJ18" i="2"/>
  <c r="V18" i="2"/>
  <c r="W18" i="2"/>
  <c r="X18" i="2"/>
  <c r="AA18" i="2"/>
  <c r="Y18" i="2"/>
  <c r="AB18" i="2"/>
  <c r="AC18" i="2"/>
  <c r="AK18" i="2"/>
  <c r="AI19" i="2"/>
  <c r="AJ19" i="2"/>
  <c r="V19" i="2"/>
  <c r="W19" i="2"/>
  <c r="X19" i="2"/>
  <c r="AA19" i="2"/>
  <c r="Y19" i="2"/>
  <c r="AB19" i="2"/>
  <c r="AC19" i="2"/>
  <c r="AK19" i="2"/>
  <c r="AI20" i="2"/>
  <c r="AJ20" i="2"/>
  <c r="V20" i="2"/>
  <c r="W20" i="2"/>
  <c r="X20" i="2"/>
  <c r="AA20" i="2"/>
  <c r="Y20" i="2"/>
  <c r="AB20" i="2"/>
  <c r="AC20" i="2"/>
  <c r="AK20" i="2"/>
  <c r="AI21" i="2"/>
  <c r="AJ21" i="2"/>
  <c r="V21" i="2"/>
  <c r="W21" i="2"/>
  <c r="X21" i="2"/>
  <c r="AA21" i="2"/>
  <c r="Y21" i="2"/>
  <c r="AB21" i="2"/>
  <c r="AC21" i="2"/>
  <c r="AK21" i="2"/>
  <c r="AI22" i="2"/>
  <c r="AJ22" i="2"/>
  <c r="V22" i="2"/>
  <c r="W22" i="2"/>
  <c r="X22" i="2"/>
  <c r="AA22" i="2"/>
  <c r="Y22" i="2"/>
  <c r="AB22" i="2"/>
  <c r="AC22" i="2"/>
  <c r="AK22" i="2"/>
  <c r="AI23" i="2"/>
  <c r="AJ23" i="2"/>
  <c r="V23" i="2"/>
  <c r="W23" i="2"/>
  <c r="X23" i="2"/>
  <c r="AA23" i="2"/>
  <c r="Y23" i="2"/>
  <c r="AB23" i="2"/>
  <c r="AC23" i="2"/>
  <c r="AK23" i="2"/>
  <c r="AI24" i="2"/>
  <c r="AJ24" i="2"/>
  <c r="V24" i="2"/>
  <c r="W24" i="2"/>
  <c r="X24" i="2"/>
  <c r="AA24" i="2"/>
  <c r="Y24" i="2"/>
  <c r="AB24" i="2"/>
  <c r="AC24" i="2"/>
  <c r="AK24" i="2"/>
  <c r="AI25" i="2"/>
  <c r="AJ25" i="2"/>
  <c r="V25" i="2"/>
  <c r="W25" i="2"/>
  <c r="X25" i="2"/>
  <c r="AA25" i="2"/>
  <c r="Y25" i="2"/>
  <c r="AB25" i="2"/>
  <c r="AC25" i="2"/>
  <c r="AK25" i="2"/>
  <c r="AI26" i="2"/>
  <c r="AJ26" i="2"/>
  <c r="V26" i="2"/>
  <c r="W26" i="2"/>
  <c r="X26" i="2"/>
  <c r="AA26" i="2"/>
  <c r="Y26" i="2"/>
  <c r="AB26" i="2"/>
  <c r="AC26" i="2"/>
  <c r="AK26" i="2"/>
  <c r="AI27" i="2"/>
  <c r="AJ27" i="2"/>
  <c r="V27" i="2"/>
  <c r="W27" i="2"/>
  <c r="X27" i="2"/>
  <c r="AA27" i="2"/>
  <c r="Y27" i="2"/>
  <c r="AB27" i="2"/>
  <c r="AC27" i="2"/>
  <c r="AK27" i="2"/>
  <c r="AI28" i="2"/>
  <c r="AJ28" i="2"/>
  <c r="V28" i="2"/>
  <c r="W28" i="2"/>
  <c r="X28" i="2"/>
  <c r="AA28" i="2"/>
  <c r="Y28" i="2"/>
  <c r="AB28" i="2"/>
  <c r="AC28" i="2"/>
  <c r="AK28" i="2"/>
  <c r="AI29" i="2"/>
  <c r="AJ29" i="2"/>
  <c r="V29" i="2"/>
  <c r="W29" i="2"/>
  <c r="X29" i="2"/>
  <c r="AA29" i="2"/>
  <c r="Y29" i="2"/>
  <c r="AB29" i="2"/>
  <c r="AC29" i="2"/>
  <c r="AK29" i="2"/>
  <c r="AI30" i="2"/>
  <c r="AJ30" i="2"/>
  <c r="V30" i="2"/>
  <c r="W30" i="2"/>
  <c r="X30" i="2"/>
  <c r="AA30" i="2"/>
  <c r="Y30" i="2"/>
  <c r="AB30" i="2"/>
  <c r="AC30" i="2"/>
  <c r="AK30" i="2"/>
  <c r="AI31" i="2"/>
  <c r="AJ31" i="2"/>
  <c r="V31" i="2"/>
  <c r="W31" i="2"/>
  <c r="X31" i="2"/>
  <c r="AA31" i="2"/>
  <c r="Y31" i="2"/>
  <c r="AB31" i="2"/>
  <c r="AC31" i="2"/>
  <c r="AK31" i="2"/>
  <c r="AI32" i="2"/>
  <c r="AJ32" i="2"/>
  <c r="V32" i="2"/>
  <c r="W32" i="2"/>
  <c r="X32" i="2"/>
  <c r="AA32" i="2"/>
  <c r="Y32" i="2"/>
  <c r="AB32" i="2"/>
  <c r="AC32" i="2"/>
  <c r="AK32" i="2"/>
  <c r="AI33" i="2"/>
  <c r="AJ33" i="2"/>
  <c r="V33" i="2"/>
  <c r="W33" i="2"/>
  <c r="X33" i="2"/>
  <c r="AA33" i="2"/>
  <c r="Y33" i="2"/>
  <c r="AB33" i="2"/>
  <c r="AC33" i="2"/>
  <c r="AK33" i="2"/>
  <c r="AI34" i="2"/>
  <c r="AJ34" i="2"/>
  <c r="V34" i="2"/>
  <c r="W34" i="2"/>
  <c r="X34" i="2"/>
  <c r="AA34" i="2"/>
  <c r="Y34" i="2"/>
  <c r="AB34" i="2"/>
  <c r="AC34" i="2"/>
  <c r="AK34" i="2"/>
  <c r="AI35" i="2"/>
  <c r="AJ35" i="2"/>
  <c r="V35" i="2"/>
  <c r="W35" i="2"/>
  <c r="X35" i="2"/>
  <c r="AA35" i="2"/>
  <c r="Y35" i="2"/>
  <c r="AB35" i="2"/>
  <c r="AC35" i="2"/>
  <c r="AK35" i="2"/>
  <c r="AI36" i="2"/>
  <c r="AJ36" i="2"/>
  <c r="V36" i="2"/>
  <c r="W36" i="2"/>
  <c r="X36" i="2"/>
  <c r="AA36" i="2"/>
  <c r="Y36" i="2"/>
  <c r="AB36" i="2"/>
  <c r="AC36" i="2"/>
  <c r="AK36" i="2"/>
  <c r="AI37" i="2"/>
  <c r="AJ37" i="2"/>
  <c r="V37" i="2"/>
  <c r="W37" i="2"/>
  <c r="X37" i="2"/>
  <c r="AA37" i="2"/>
  <c r="Y37" i="2"/>
  <c r="AB37" i="2"/>
  <c r="AC37" i="2"/>
  <c r="AK37" i="2"/>
  <c r="AI38" i="2"/>
  <c r="AJ38" i="2"/>
  <c r="V38" i="2"/>
  <c r="W38" i="2"/>
  <c r="X38" i="2"/>
  <c r="AA38" i="2"/>
  <c r="Y38" i="2"/>
  <c r="AB38" i="2"/>
  <c r="AC38" i="2"/>
  <c r="AK38" i="2"/>
  <c r="AI39" i="2"/>
  <c r="AJ39" i="2"/>
  <c r="V39" i="2"/>
  <c r="W39" i="2"/>
  <c r="X39" i="2"/>
  <c r="AA39" i="2"/>
  <c r="Y39" i="2"/>
  <c r="AB39" i="2"/>
  <c r="AC39" i="2"/>
  <c r="AK39" i="2"/>
  <c r="AI40" i="2"/>
  <c r="AJ40" i="2"/>
  <c r="V40" i="2"/>
  <c r="W40" i="2"/>
  <c r="X40" i="2"/>
  <c r="AA40" i="2"/>
  <c r="Y40" i="2"/>
  <c r="AB40" i="2"/>
  <c r="AC40" i="2"/>
  <c r="AK40" i="2"/>
  <c r="AI41" i="2"/>
  <c r="AJ41" i="2"/>
  <c r="V41" i="2"/>
  <c r="W41" i="2"/>
  <c r="X41" i="2"/>
  <c r="AA41" i="2"/>
  <c r="Y41" i="2"/>
  <c r="AB41" i="2"/>
  <c r="AC41" i="2"/>
  <c r="AK41" i="2"/>
  <c r="AI42" i="2"/>
  <c r="AJ42" i="2"/>
  <c r="V42" i="2"/>
  <c r="W42" i="2"/>
  <c r="X42" i="2"/>
  <c r="AA42" i="2"/>
  <c r="Y42" i="2"/>
  <c r="AB42" i="2"/>
  <c r="AC42" i="2"/>
  <c r="AK42" i="2"/>
  <c r="AI43" i="2"/>
  <c r="AJ43" i="2"/>
  <c r="V43" i="2"/>
  <c r="W43" i="2"/>
  <c r="X43" i="2"/>
  <c r="AA43" i="2"/>
  <c r="Y43" i="2"/>
  <c r="AB43" i="2"/>
  <c r="AC43" i="2"/>
  <c r="AK43" i="2"/>
  <c r="AI44" i="2"/>
  <c r="AJ44" i="2"/>
  <c r="V44" i="2"/>
  <c r="W44" i="2"/>
  <c r="X44" i="2"/>
  <c r="AA44" i="2"/>
  <c r="Y44" i="2"/>
  <c r="AB44" i="2"/>
  <c r="AC44" i="2"/>
  <c r="AK44" i="2"/>
  <c r="AI45" i="2"/>
  <c r="AJ45" i="2"/>
  <c r="V45" i="2"/>
  <c r="W45" i="2"/>
  <c r="X45" i="2"/>
  <c r="AA45" i="2"/>
  <c r="Y45" i="2"/>
  <c r="AB45" i="2"/>
  <c r="AC45" i="2"/>
  <c r="AK45" i="2"/>
  <c r="AI46" i="2"/>
  <c r="AJ46" i="2"/>
  <c r="V46" i="2"/>
  <c r="W46" i="2"/>
  <c r="X46" i="2"/>
  <c r="AA46" i="2"/>
  <c r="Y46" i="2"/>
  <c r="AB46" i="2"/>
  <c r="AC46" i="2"/>
  <c r="AK46" i="2"/>
  <c r="AI47" i="2"/>
  <c r="AJ47" i="2"/>
  <c r="V47" i="2"/>
  <c r="W47" i="2"/>
  <c r="X47" i="2"/>
  <c r="AA47" i="2"/>
  <c r="Y47" i="2"/>
  <c r="AB47" i="2"/>
  <c r="AC47" i="2"/>
  <c r="AK47" i="2"/>
  <c r="AI48" i="2"/>
  <c r="AJ48" i="2"/>
  <c r="V48" i="2"/>
  <c r="W48" i="2"/>
  <c r="X48" i="2"/>
  <c r="AA48" i="2"/>
  <c r="Y48" i="2"/>
  <c r="AB48" i="2"/>
  <c r="AC48" i="2"/>
  <c r="AK48" i="2"/>
  <c r="AI49" i="2"/>
  <c r="AJ49" i="2"/>
  <c r="V49" i="2"/>
  <c r="W49" i="2"/>
  <c r="X49" i="2"/>
  <c r="AA49" i="2"/>
  <c r="Y49" i="2"/>
  <c r="AB49" i="2"/>
  <c r="AC49" i="2"/>
  <c r="AK49" i="2"/>
  <c r="AI50" i="2"/>
  <c r="AJ50" i="2"/>
  <c r="V50" i="2"/>
  <c r="W50" i="2"/>
  <c r="X50" i="2"/>
  <c r="AA50" i="2"/>
  <c r="Y50" i="2"/>
  <c r="AB50" i="2"/>
  <c r="AC50" i="2"/>
  <c r="AK50" i="2"/>
  <c r="AI51" i="2"/>
  <c r="AJ51" i="2"/>
  <c r="V51" i="2"/>
  <c r="W51" i="2"/>
  <c r="X51" i="2"/>
  <c r="AA51" i="2"/>
  <c r="Y51" i="2"/>
  <c r="AB51" i="2"/>
  <c r="AC51" i="2"/>
  <c r="AK51" i="2"/>
  <c r="AI52" i="2"/>
  <c r="AJ52" i="2"/>
  <c r="V52" i="2"/>
  <c r="W52" i="2"/>
  <c r="X52" i="2"/>
  <c r="AA52" i="2"/>
  <c r="Y52" i="2"/>
  <c r="AB52" i="2"/>
  <c r="AC52" i="2"/>
  <c r="AK52" i="2"/>
  <c r="AI53" i="2"/>
  <c r="AJ53" i="2"/>
  <c r="V53" i="2"/>
  <c r="W53" i="2"/>
  <c r="X53" i="2"/>
  <c r="AA53" i="2"/>
  <c r="Y53" i="2"/>
  <c r="AB53" i="2"/>
  <c r="AC53" i="2"/>
  <c r="AK53" i="2"/>
  <c r="AI54" i="2"/>
  <c r="AJ54" i="2"/>
  <c r="V54" i="2"/>
  <c r="W54" i="2"/>
  <c r="X54" i="2"/>
  <c r="AA54" i="2"/>
  <c r="Y54" i="2"/>
  <c r="AB54" i="2"/>
  <c r="AC54" i="2"/>
  <c r="AK54" i="2"/>
  <c r="AI55" i="2"/>
  <c r="AJ55" i="2"/>
  <c r="V55" i="2"/>
  <c r="W55" i="2"/>
  <c r="X55" i="2"/>
  <c r="AA55" i="2"/>
  <c r="Y55" i="2"/>
  <c r="AB55" i="2"/>
  <c r="AC55" i="2"/>
  <c r="AK55" i="2"/>
  <c r="AI56" i="2"/>
  <c r="AJ56" i="2"/>
  <c r="V56" i="2"/>
  <c r="W56" i="2"/>
  <c r="X56" i="2"/>
  <c r="AA56" i="2"/>
  <c r="Y56" i="2"/>
  <c r="AB56" i="2"/>
  <c r="AC56" i="2"/>
  <c r="AK56" i="2"/>
  <c r="AI57" i="2"/>
  <c r="AJ57" i="2"/>
  <c r="V57" i="2"/>
  <c r="W57" i="2"/>
  <c r="X57" i="2"/>
  <c r="AA57" i="2"/>
  <c r="Y57" i="2"/>
  <c r="AB57" i="2"/>
  <c r="AC57" i="2"/>
  <c r="AK57" i="2"/>
  <c r="AI58" i="2"/>
  <c r="AJ58" i="2"/>
  <c r="V58" i="2"/>
  <c r="W58" i="2"/>
  <c r="X58" i="2"/>
  <c r="AA58" i="2"/>
  <c r="Y58" i="2"/>
  <c r="AB58" i="2"/>
  <c r="AC58" i="2"/>
  <c r="AK58" i="2"/>
  <c r="AI59" i="2"/>
  <c r="AJ59" i="2"/>
  <c r="V59" i="2"/>
  <c r="W59" i="2"/>
  <c r="X59" i="2"/>
  <c r="AA59" i="2"/>
  <c r="Y59" i="2"/>
  <c r="AB59" i="2"/>
  <c r="AC59" i="2"/>
  <c r="AK59" i="2"/>
  <c r="AI60" i="2"/>
  <c r="AJ60" i="2"/>
  <c r="V60" i="2"/>
  <c r="W60" i="2"/>
  <c r="X60" i="2"/>
  <c r="AA60" i="2"/>
  <c r="Y60" i="2"/>
  <c r="AB60" i="2"/>
  <c r="AC60" i="2"/>
  <c r="AK60" i="2"/>
  <c r="AI61" i="2"/>
  <c r="AJ61" i="2"/>
  <c r="V61" i="2"/>
  <c r="W61" i="2"/>
  <c r="X61" i="2"/>
  <c r="AA61" i="2"/>
  <c r="Y61" i="2"/>
  <c r="AB61" i="2"/>
  <c r="AC61" i="2"/>
  <c r="AK61" i="2"/>
  <c r="AI62" i="2"/>
  <c r="AJ62" i="2"/>
  <c r="V62" i="2"/>
  <c r="W62" i="2"/>
  <c r="X62" i="2"/>
  <c r="AA62" i="2"/>
  <c r="Y62" i="2"/>
  <c r="AB62" i="2"/>
  <c r="AC62" i="2"/>
  <c r="AK62" i="2"/>
  <c r="AI63" i="2"/>
  <c r="AJ63" i="2"/>
  <c r="V63" i="2"/>
  <c r="W63" i="2"/>
  <c r="X63" i="2"/>
  <c r="AA63" i="2"/>
  <c r="Y63" i="2"/>
  <c r="AB63" i="2"/>
  <c r="AC63" i="2"/>
  <c r="AK63" i="2"/>
  <c r="AI64" i="2"/>
  <c r="AJ64" i="2"/>
  <c r="V64" i="2"/>
  <c r="W64" i="2"/>
  <c r="X64" i="2"/>
  <c r="AA64" i="2"/>
  <c r="Y64" i="2"/>
  <c r="AB64" i="2"/>
  <c r="AC64" i="2"/>
  <c r="AK64" i="2"/>
  <c r="AI65" i="2"/>
  <c r="AJ65" i="2"/>
  <c r="V65" i="2"/>
  <c r="W65" i="2"/>
  <c r="X65" i="2"/>
  <c r="AA65" i="2"/>
  <c r="Y65" i="2"/>
  <c r="AB65" i="2"/>
  <c r="AC65" i="2"/>
  <c r="AK65" i="2"/>
  <c r="AI66" i="2"/>
  <c r="AJ66" i="2"/>
  <c r="V66" i="2"/>
  <c r="W66" i="2"/>
  <c r="X66" i="2"/>
  <c r="AA66" i="2"/>
  <c r="Y66" i="2"/>
  <c r="AB66" i="2"/>
  <c r="AC66" i="2"/>
  <c r="AK66" i="2"/>
  <c r="AI67" i="2"/>
  <c r="AJ67" i="2"/>
  <c r="V67" i="2"/>
  <c r="W67" i="2"/>
  <c r="X67" i="2"/>
  <c r="AA67" i="2"/>
  <c r="Y67" i="2"/>
  <c r="AB67" i="2"/>
  <c r="AC67" i="2"/>
  <c r="AK67" i="2"/>
  <c r="AI68" i="2"/>
  <c r="AJ68" i="2"/>
  <c r="V68" i="2"/>
  <c r="W68" i="2"/>
  <c r="X68" i="2"/>
  <c r="AA68" i="2"/>
  <c r="Y68" i="2"/>
  <c r="AB68" i="2"/>
  <c r="AC68" i="2"/>
  <c r="AK68" i="2"/>
  <c r="AI69" i="2"/>
  <c r="AJ69" i="2"/>
  <c r="V69" i="2"/>
  <c r="W69" i="2"/>
  <c r="X69" i="2"/>
  <c r="AA69" i="2"/>
  <c r="Y69" i="2"/>
  <c r="AB69" i="2"/>
  <c r="AC69" i="2"/>
  <c r="AK69" i="2"/>
  <c r="AI70" i="2"/>
  <c r="AJ70" i="2"/>
  <c r="V70" i="2"/>
  <c r="W70" i="2"/>
  <c r="X70" i="2"/>
  <c r="AA70" i="2"/>
  <c r="Y70" i="2"/>
  <c r="AB70" i="2"/>
  <c r="AC70" i="2"/>
  <c r="AK70" i="2"/>
  <c r="AI71" i="2"/>
  <c r="AJ71" i="2"/>
  <c r="V71" i="2"/>
  <c r="W71" i="2"/>
  <c r="X71" i="2"/>
  <c r="AA71" i="2"/>
  <c r="Y71" i="2"/>
  <c r="AB71" i="2"/>
  <c r="AC71" i="2"/>
  <c r="AK71" i="2"/>
  <c r="AI72" i="2"/>
  <c r="AJ72" i="2"/>
  <c r="V72" i="2"/>
  <c r="W72" i="2"/>
  <c r="X72" i="2"/>
  <c r="AA72" i="2"/>
  <c r="Y72" i="2"/>
  <c r="AB72" i="2"/>
  <c r="AC72" i="2"/>
  <c r="AK72" i="2"/>
  <c r="AI73" i="2"/>
  <c r="AJ73" i="2"/>
  <c r="V73" i="2"/>
  <c r="W73" i="2"/>
  <c r="X73" i="2"/>
  <c r="AA73" i="2"/>
  <c r="Y73" i="2"/>
  <c r="AB73" i="2"/>
  <c r="AC73" i="2"/>
  <c r="AK73" i="2"/>
  <c r="AI74" i="2"/>
  <c r="AJ74" i="2"/>
  <c r="V74" i="2"/>
  <c r="W74" i="2"/>
  <c r="X74" i="2"/>
  <c r="AA74" i="2"/>
  <c r="Y74" i="2"/>
  <c r="AB74" i="2"/>
  <c r="AC74" i="2"/>
  <c r="AK74" i="2"/>
  <c r="AI75" i="2"/>
  <c r="AJ75" i="2"/>
  <c r="V75" i="2"/>
  <c r="W75" i="2"/>
  <c r="X75" i="2"/>
  <c r="AA75" i="2"/>
  <c r="Y75" i="2"/>
  <c r="AB75" i="2"/>
  <c r="AC75" i="2"/>
  <c r="AK75" i="2"/>
  <c r="AI76" i="2"/>
  <c r="AJ76" i="2"/>
  <c r="V76" i="2"/>
  <c r="W76" i="2"/>
  <c r="X76" i="2"/>
  <c r="AA76" i="2"/>
  <c r="Y76" i="2"/>
  <c r="AB76" i="2"/>
  <c r="AC76" i="2"/>
  <c r="AK76" i="2"/>
  <c r="AI77" i="2"/>
  <c r="AJ77" i="2"/>
  <c r="V77" i="2"/>
  <c r="W77" i="2"/>
  <c r="X77" i="2"/>
  <c r="AA77" i="2"/>
  <c r="Y77" i="2"/>
  <c r="AB77" i="2"/>
  <c r="AC77" i="2"/>
  <c r="AK77" i="2"/>
  <c r="AI78" i="2"/>
  <c r="AJ78" i="2"/>
  <c r="V78" i="2"/>
  <c r="W78" i="2"/>
  <c r="X78" i="2"/>
  <c r="AA78" i="2"/>
  <c r="Y78" i="2"/>
  <c r="AB78" i="2"/>
  <c r="AC78" i="2"/>
  <c r="AK78" i="2"/>
  <c r="AI79" i="2"/>
  <c r="AJ79" i="2"/>
  <c r="V79" i="2"/>
  <c r="W79" i="2"/>
  <c r="X79" i="2"/>
  <c r="AA79" i="2"/>
  <c r="Y79" i="2"/>
  <c r="AB79" i="2"/>
  <c r="AC79" i="2"/>
  <c r="AK79" i="2"/>
  <c r="AI80" i="2"/>
  <c r="AJ80" i="2"/>
  <c r="V80" i="2"/>
  <c r="W80" i="2"/>
  <c r="X80" i="2"/>
  <c r="AA80" i="2"/>
  <c r="Y80" i="2"/>
  <c r="AB80" i="2"/>
  <c r="AC80" i="2"/>
  <c r="AK80" i="2"/>
  <c r="AI81" i="2"/>
  <c r="AJ81" i="2"/>
  <c r="V81" i="2"/>
  <c r="W81" i="2"/>
  <c r="X81" i="2"/>
  <c r="AA81" i="2"/>
  <c r="Y81" i="2"/>
  <c r="AB81" i="2"/>
  <c r="AC81" i="2"/>
  <c r="AK81" i="2"/>
  <c r="AI82" i="2"/>
  <c r="AJ82" i="2"/>
  <c r="V82" i="2"/>
  <c r="W82" i="2"/>
  <c r="X82" i="2"/>
  <c r="AA82" i="2"/>
  <c r="Y82" i="2"/>
  <c r="AB82" i="2"/>
  <c r="AC82" i="2"/>
  <c r="AK82" i="2"/>
  <c r="AI83" i="2"/>
  <c r="AJ83" i="2"/>
  <c r="V83" i="2"/>
  <c r="W83" i="2"/>
  <c r="X83" i="2"/>
  <c r="AA83" i="2"/>
  <c r="Y83" i="2"/>
  <c r="AB83" i="2"/>
  <c r="AC83" i="2"/>
  <c r="AK83" i="2"/>
  <c r="AI84" i="2"/>
  <c r="AJ84" i="2"/>
  <c r="V84" i="2"/>
  <c r="W84" i="2"/>
  <c r="X84" i="2"/>
  <c r="AA84" i="2"/>
  <c r="Y84" i="2"/>
  <c r="AB84" i="2"/>
  <c r="AC84" i="2"/>
  <c r="AK84" i="2"/>
  <c r="AI85" i="2"/>
  <c r="AJ85" i="2"/>
  <c r="V85" i="2"/>
  <c r="W85" i="2"/>
  <c r="X85" i="2"/>
  <c r="AA85" i="2"/>
  <c r="Y85" i="2"/>
  <c r="AB85" i="2"/>
  <c r="AC85" i="2"/>
  <c r="AK85" i="2"/>
  <c r="AI86" i="2"/>
  <c r="AJ86" i="2"/>
  <c r="V86" i="2"/>
  <c r="W86" i="2"/>
  <c r="X86" i="2"/>
  <c r="AA86" i="2"/>
  <c r="Y86" i="2"/>
  <c r="AB86" i="2"/>
  <c r="AC86" i="2"/>
  <c r="AK86" i="2"/>
  <c r="AI87" i="2"/>
  <c r="AJ87" i="2"/>
  <c r="V87" i="2"/>
  <c r="W87" i="2"/>
  <c r="X87" i="2"/>
  <c r="AA87" i="2"/>
  <c r="Y87" i="2"/>
  <c r="AB87" i="2"/>
  <c r="AC87" i="2"/>
  <c r="AK87" i="2"/>
  <c r="AI88" i="2"/>
  <c r="AJ88" i="2"/>
  <c r="V88" i="2"/>
  <c r="W88" i="2"/>
  <c r="X88" i="2"/>
  <c r="AA88" i="2"/>
  <c r="Y88" i="2"/>
  <c r="AB88" i="2"/>
  <c r="AC88" i="2"/>
  <c r="AK88" i="2"/>
  <c r="AI89" i="2"/>
  <c r="AJ89" i="2"/>
  <c r="V89" i="2"/>
  <c r="W89" i="2"/>
  <c r="X89" i="2"/>
  <c r="AA89" i="2"/>
  <c r="Y89" i="2"/>
  <c r="AB89" i="2"/>
  <c r="AC89" i="2"/>
  <c r="AK89" i="2"/>
  <c r="AI90" i="2"/>
  <c r="AJ90" i="2"/>
  <c r="V90" i="2"/>
  <c r="W90" i="2"/>
  <c r="X90" i="2"/>
  <c r="AA90" i="2"/>
  <c r="Y90" i="2"/>
  <c r="AB90" i="2"/>
  <c r="AC90" i="2"/>
  <c r="AK90" i="2"/>
  <c r="AI91" i="2"/>
  <c r="AJ91" i="2"/>
  <c r="V91" i="2"/>
  <c r="W91" i="2"/>
  <c r="X91" i="2"/>
  <c r="AA91" i="2"/>
  <c r="Y91" i="2"/>
  <c r="AB91" i="2"/>
  <c r="AC91" i="2"/>
  <c r="AK91" i="2"/>
  <c r="AI92" i="2"/>
  <c r="AJ92" i="2"/>
  <c r="V92" i="2"/>
  <c r="W92" i="2"/>
  <c r="X92" i="2"/>
  <c r="AA92" i="2"/>
  <c r="Y92" i="2"/>
  <c r="AB92" i="2"/>
  <c r="AC92" i="2"/>
  <c r="AK92" i="2"/>
  <c r="AI93" i="2"/>
  <c r="AJ93" i="2"/>
  <c r="V93" i="2"/>
  <c r="W93" i="2"/>
  <c r="X93" i="2"/>
  <c r="AA93" i="2"/>
  <c r="Y93" i="2"/>
  <c r="AB93" i="2"/>
  <c r="AC93" i="2"/>
  <c r="AK93" i="2"/>
  <c r="AI94" i="2"/>
  <c r="AJ94" i="2"/>
  <c r="V94" i="2"/>
  <c r="W94" i="2"/>
  <c r="X94" i="2"/>
  <c r="AA94" i="2"/>
  <c r="Y94" i="2"/>
  <c r="AB94" i="2"/>
  <c r="AC94" i="2"/>
  <c r="AK94" i="2"/>
  <c r="AI95" i="2"/>
  <c r="AJ95" i="2"/>
  <c r="V95" i="2"/>
  <c r="W95" i="2"/>
  <c r="X95" i="2"/>
  <c r="AA95" i="2"/>
  <c r="Y95" i="2"/>
  <c r="AB95" i="2"/>
  <c r="AC95" i="2"/>
  <c r="AK95" i="2"/>
  <c r="AI96" i="2"/>
  <c r="AJ96" i="2"/>
  <c r="V96" i="2"/>
  <c r="W96" i="2"/>
  <c r="X96" i="2"/>
  <c r="AA96" i="2"/>
  <c r="Y96" i="2"/>
  <c r="AB96" i="2"/>
  <c r="AC96" i="2"/>
  <c r="AK96" i="2"/>
  <c r="AI97" i="2"/>
  <c r="AJ97" i="2"/>
  <c r="V97" i="2"/>
  <c r="W97" i="2"/>
  <c r="X97" i="2"/>
  <c r="AA97" i="2"/>
  <c r="Y97" i="2"/>
  <c r="AB97" i="2"/>
  <c r="AC97" i="2"/>
  <c r="AK97" i="2"/>
  <c r="AI98" i="2"/>
  <c r="AJ98" i="2"/>
  <c r="V98" i="2"/>
  <c r="W98" i="2"/>
  <c r="X98" i="2"/>
  <c r="AA98" i="2"/>
  <c r="Y98" i="2"/>
  <c r="AB98" i="2"/>
  <c r="AC98" i="2"/>
  <c r="AK98" i="2"/>
  <c r="AI99" i="2"/>
  <c r="AJ99" i="2"/>
  <c r="V99" i="2"/>
  <c r="W99" i="2"/>
  <c r="X99" i="2"/>
  <c r="AA99" i="2"/>
  <c r="Y99" i="2"/>
  <c r="AB99" i="2"/>
  <c r="AC99" i="2"/>
  <c r="AK99" i="2"/>
  <c r="AI100" i="2"/>
  <c r="AJ100" i="2"/>
  <c r="V100" i="2"/>
  <c r="W100" i="2"/>
  <c r="X100" i="2"/>
  <c r="AA100" i="2"/>
  <c r="Y100" i="2"/>
  <c r="AB100" i="2"/>
  <c r="AC100" i="2"/>
  <c r="AK100" i="2"/>
  <c r="AI101" i="2"/>
  <c r="AJ101" i="2"/>
  <c r="V101" i="2"/>
  <c r="W101" i="2"/>
  <c r="X101" i="2"/>
  <c r="AA101" i="2"/>
  <c r="Y101" i="2"/>
  <c r="AB101" i="2"/>
  <c r="AC101" i="2"/>
  <c r="AK101" i="2"/>
  <c r="AI102" i="2"/>
  <c r="AJ102" i="2"/>
  <c r="V102" i="2"/>
  <c r="W102" i="2"/>
  <c r="X102" i="2"/>
  <c r="AA102" i="2"/>
  <c r="Y102" i="2"/>
  <c r="AB102" i="2"/>
  <c r="AC102" i="2"/>
  <c r="AK102" i="2"/>
  <c r="AI103" i="2"/>
  <c r="AJ103" i="2"/>
  <c r="V103" i="2"/>
  <c r="W103" i="2"/>
  <c r="X103" i="2"/>
  <c r="AA103" i="2"/>
  <c r="Y103" i="2"/>
  <c r="AB103" i="2"/>
  <c r="AC103" i="2"/>
  <c r="AK103" i="2"/>
  <c r="AI104" i="2"/>
  <c r="AJ104" i="2"/>
  <c r="V104" i="2"/>
  <c r="W104" i="2"/>
  <c r="X104" i="2"/>
  <c r="AA104" i="2"/>
  <c r="Y104" i="2"/>
  <c r="AB104" i="2"/>
  <c r="AC104" i="2"/>
  <c r="AK104" i="2"/>
  <c r="AI105" i="2"/>
  <c r="AJ105" i="2"/>
  <c r="V105" i="2"/>
  <c r="W105" i="2"/>
  <c r="X105" i="2"/>
  <c r="AA105" i="2"/>
  <c r="Y105" i="2"/>
  <c r="AB105" i="2"/>
  <c r="AC105" i="2"/>
  <c r="AK105" i="2"/>
  <c r="AI106" i="2"/>
  <c r="AJ106" i="2"/>
  <c r="V106" i="2"/>
  <c r="W106" i="2"/>
  <c r="X106" i="2"/>
  <c r="AA106" i="2"/>
  <c r="Y106" i="2"/>
  <c r="AB106" i="2"/>
  <c r="AC106" i="2"/>
  <c r="AK106" i="2"/>
  <c r="AI107" i="2"/>
  <c r="AJ107" i="2"/>
  <c r="V107" i="2"/>
  <c r="W107" i="2"/>
  <c r="X107" i="2"/>
  <c r="AA107" i="2"/>
  <c r="Y107" i="2"/>
  <c r="AB107" i="2"/>
  <c r="AC107" i="2"/>
  <c r="AK107" i="2"/>
  <c r="AI108" i="2"/>
  <c r="AJ108" i="2"/>
  <c r="V108" i="2"/>
  <c r="W108" i="2"/>
  <c r="X108" i="2"/>
  <c r="AA108" i="2"/>
  <c r="Y108" i="2"/>
  <c r="AB108" i="2"/>
  <c r="AC108" i="2"/>
  <c r="AK108" i="2"/>
  <c r="AI109" i="2"/>
  <c r="AJ109" i="2"/>
  <c r="V109" i="2"/>
  <c r="W109" i="2"/>
  <c r="X109" i="2"/>
  <c r="AA109" i="2"/>
  <c r="Y109" i="2"/>
  <c r="AB109" i="2"/>
  <c r="AC109" i="2"/>
  <c r="AK109" i="2"/>
  <c r="AI110" i="2"/>
  <c r="AJ110" i="2"/>
  <c r="V110" i="2"/>
  <c r="W110" i="2"/>
  <c r="X110" i="2"/>
  <c r="AA110" i="2"/>
  <c r="Y110" i="2"/>
  <c r="AB110" i="2"/>
  <c r="AC110" i="2"/>
  <c r="AK110" i="2"/>
  <c r="AI111" i="2"/>
  <c r="AJ111" i="2"/>
  <c r="V111" i="2"/>
  <c r="W111" i="2"/>
  <c r="X111" i="2"/>
  <c r="AA111" i="2"/>
  <c r="Y111" i="2"/>
  <c r="AB111" i="2"/>
  <c r="AC111" i="2"/>
  <c r="AK111" i="2"/>
  <c r="AI112" i="2"/>
  <c r="AJ112" i="2"/>
  <c r="V112" i="2"/>
  <c r="W112" i="2"/>
  <c r="X112" i="2"/>
  <c r="AA112" i="2"/>
  <c r="Y112" i="2"/>
  <c r="AB112" i="2"/>
  <c r="AC112" i="2"/>
  <c r="AK112" i="2"/>
  <c r="AI113" i="2"/>
  <c r="AJ113" i="2"/>
  <c r="V113" i="2"/>
  <c r="W113" i="2"/>
  <c r="X113" i="2"/>
  <c r="AA113" i="2"/>
  <c r="Y113" i="2"/>
  <c r="AB113" i="2"/>
  <c r="AC113" i="2"/>
  <c r="AK113" i="2"/>
  <c r="AI114" i="2"/>
  <c r="AJ114" i="2"/>
  <c r="V114" i="2"/>
  <c r="W114" i="2"/>
  <c r="X114" i="2"/>
  <c r="AA114" i="2"/>
  <c r="Y114" i="2"/>
  <c r="AB114" i="2"/>
  <c r="AC114" i="2"/>
  <c r="AK114" i="2"/>
  <c r="AI115" i="2"/>
  <c r="AJ115" i="2"/>
  <c r="V115" i="2"/>
  <c r="W115" i="2"/>
  <c r="X115" i="2"/>
  <c r="AA115" i="2"/>
  <c r="Y115" i="2"/>
  <c r="AB115" i="2"/>
  <c r="AC115" i="2"/>
  <c r="AK115" i="2"/>
  <c r="AI116" i="2"/>
  <c r="AJ116" i="2"/>
  <c r="V116" i="2"/>
  <c r="W116" i="2"/>
  <c r="X116" i="2"/>
  <c r="AA116" i="2"/>
  <c r="Y116" i="2"/>
  <c r="AB116" i="2"/>
  <c r="AC116" i="2"/>
  <c r="AK116" i="2"/>
  <c r="AI117" i="2"/>
  <c r="AJ117" i="2"/>
  <c r="V117" i="2"/>
  <c r="W117" i="2"/>
  <c r="X117" i="2"/>
  <c r="AA117" i="2"/>
  <c r="Y117" i="2"/>
  <c r="AB117" i="2"/>
  <c r="AC117" i="2"/>
  <c r="AK117" i="2"/>
  <c r="AI118" i="2"/>
  <c r="AJ118" i="2"/>
  <c r="V118" i="2"/>
  <c r="W118" i="2"/>
  <c r="X118" i="2"/>
  <c r="AA118" i="2"/>
  <c r="Y118" i="2"/>
  <c r="AB118" i="2"/>
  <c r="AC118" i="2"/>
  <c r="AK118" i="2"/>
  <c r="AI119" i="2"/>
  <c r="AJ119" i="2"/>
  <c r="V119" i="2"/>
  <c r="W119" i="2"/>
  <c r="X119" i="2"/>
  <c r="AA119" i="2"/>
  <c r="Y119" i="2"/>
  <c r="AB119" i="2"/>
  <c r="AC119" i="2"/>
  <c r="AK119" i="2"/>
  <c r="AI120" i="2"/>
  <c r="AJ120" i="2"/>
  <c r="V120" i="2"/>
  <c r="W120" i="2"/>
  <c r="X120" i="2"/>
  <c r="AA120" i="2"/>
  <c r="Y120" i="2"/>
  <c r="AB120" i="2"/>
  <c r="AC120" i="2"/>
  <c r="AK120" i="2"/>
  <c r="AI121" i="2"/>
  <c r="AJ121" i="2"/>
  <c r="V121" i="2"/>
  <c r="W121" i="2"/>
  <c r="X121" i="2"/>
  <c r="AA121" i="2"/>
  <c r="Y121" i="2"/>
  <c r="AB121" i="2"/>
  <c r="AC121" i="2"/>
  <c r="AK121" i="2"/>
  <c r="AI122" i="2"/>
  <c r="AJ122" i="2"/>
  <c r="V122" i="2"/>
  <c r="W122" i="2"/>
  <c r="X122" i="2"/>
  <c r="AA122" i="2"/>
  <c r="Y122" i="2"/>
  <c r="AB122" i="2"/>
  <c r="AC122" i="2"/>
  <c r="AK122" i="2"/>
  <c r="AI123" i="2"/>
  <c r="AJ123" i="2"/>
  <c r="V123" i="2"/>
  <c r="W123" i="2"/>
  <c r="X123" i="2"/>
  <c r="AA123" i="2"/>
  <c r="Y123" i="2"/>
  <c r="AB123" i="2"/>
  <c r="AC123" i="2"/>
  <c r="AK123" i="2"/>
  <c r="AI124" i="2"/>
  <c r="AJ124" i="2"/>
  <c r="V124" i="2"/>
  <c r="W124" i="2"/>
  <c r="X124" i="2"/>
  <c r="AA124" i="2"/>
  <c r="Y124" i="2"/>
  <c r="AB124" i="2"/>
  <c r="AC124" i="2"/>
  <c r="AK124" i="2"/>
  <c r="AI125" i="2"/>
  <c r="AJ125" i="2"/>
  <c r="V125" i="2"/>
  <c r="W125" i="2"/>
  <c r="X125" i="2"/>
  <c r="AA125" i="2"/>
  <c r="Y125" i="2"/>
  <c r="AB125" i="2"/>
  <c r="AC125" i="2"/>
  <c r="AK125" i="2"/>
  <c r="AI126" i="2"/>
  <c r="AJ126" i="2"/>
  <c r="V126" i="2"/>
  <c r="W126" i="2"/>
  <c r="X126" i="2"/>
  <c r="AA126" i="2"/>
  <c r="Y126" i="2"/>
  <c r="AB126" i="2"/>
  <c r="AC126" i="2"/>
  <c r="AK126" i="2"/>
  <c r="AI127" i="2"/>
  <c r="AJ127" i="2"/>
  <c r="V127" i="2"/>
  <c r="W127" i="2"/>
  <c r="X127" i="2"/>
  <c r="AA127" i="2"/>
  <c r="Y127" i="2"/>
  <c r="AB127" i="2"/>
  <c r="AC127" i="2"/>
  <c r="AK127" i="2"/>
  <c r="AI128" i="2"/>
  <c r="AJ128" i="2"/>
  <c r="V128" i="2"/>
  <c r="W128" i="2"/>
  <c r="X128" i="2"/>
  <c r="AA128" i="2"/>
  <c r="Y128" i="2"/>
  <c r="AB128" i="2"/>
  <c r="AC128" i="2"/>
  <c r="AK128" i="2"/>
  <c r="AI129" i="2"/>
  <c r="AJ129" i="2"/>
  <c r="V129" i="2"/>
  <c r="W129" i="2"/>
  <c r="X129" i="2"/>
  <c r="AA129" i="2"/>
  <c r="Y129" i="2"/>
  <c r="AB129" i="2"/>
  <c r="AC129" i="2"/>
  <c r="AK129" i="2"/>
  <c r="AI130" i="2"/>
  <c r="AJ130" i="2"/>
  <c r="V130" i="2"/>
  <c r="W130" i="2"/>
  <c r="X130" i="2"/>
  <c r="AA130" i="2"/>
  <c r="Y130" i="2"/>
  <c r="AB130" i="2"/>
  <c r="AC130" i="2"/>
  <c r="AK130" i="2"/>
  <c r="AI131" i="2"/>
  <c r="AJ131" i="2"/>
  <c r="V131" i="2"/>
  <c r="W131" i="2"/>
  <c r="X131" i="2"/>
  <c r="AA131" i="2"/>
  <c r="Y131" i="2"/>
  <c r="AB131" i="2"/>
  <c r="AC131" i="2"/>
  <c r="AK131" i="2"/>
  <c r="AI132" i="2"/>
  <c r="AJ132" i="2"/>
  <c r="V132" i="2"/>
  <c r="W132" i="2"/>
  <c r="X132" i="2"/>
  <c r="AA132" i="2"/>
  <c r="Y132" i="2"/>
  <c r="AB132" i="2"/>
  <c r="AC132" i="2"/>
  <c r="AK132" i="2"/>
  <c r="AI133" i="2"/>
  <c r="AJ133" i="2"/>
  <c r="V133" i="2"/>
  <c r="W133" i="2"/>
  <c r="X133" i="2"/>
  <c r="AA133" i="2"/>
  <c r="Y133" i="2"/>
  <c r="AB133" i="2"/>
  <c r="AC133" i="2"/>
  <c r="AK133" i="2"/>
  <c r="AI134" i="2"/>
  <c r="AJ134" i="2"/>
  <c r="V134" i="2"/>
  <c r="W134" i="2"/>
  <c r="X134" i="2"/>
  <c r="AA134" i="2"/>
  <c r="Y134" i="2"/>
  <c r="AB134" i="2"/>
  <c r="AC134" i="2"/>
  <c r="AK134" i="2"/>
  <c r="AI135" i="2"/>
  <c r="AJ135" i="2"/>
  <c r="V135" i="2"/>
  <c r="W135" i="2"/>
  <c r="X135" i="2"/>
  <c r="AA135" i="2"/>
  <c r="Y135" i="2"/>
  <c r="AB135" i="2"/>
  <c r="AC135" i="2"/>
  <c r="AK135" i="2"/>
  <c r="AI136" i="2"/>
  <c r="AJ136" i="2"/>
  <c r="V136" i="2"/>
  <c r="W136" i="2"/>
  <c r="X136" i="2"/>
  <c r="AA136" i="2"/>
  <c r="Y136" i="2"/>
  <c r="AB136" i="2"/>
  <c r="AC136" i="2"/>
  <c r="AK136" i="2"/>
  <c r="AI137" i="2"/>
  <c r="AJ137" i="2"/>
  <c r="V137" i="2"/>
  <c r="W137" i="2"/>
  <c r="X137" i="2"/>
  <c r="AA137" i="2"/>
  <c r="Y137" i="2"/>
  <c r="AB137" i="2"/>
  <c r="AC137" i="2"/>
  <c r="AK137" i="2"/>
  <c r="AI138" i="2"/>
  <c r="AJ138" i="2"/>
  <c r="V138" i="2"/>
  <c r="W138" i="2"/>
  <c r="X138" i="2"/>
  <c r="AA138" i="2"/>
  <c r="Y138" i="2"/>
  <c r="AB138" i="2"/>
  <c r="AC138" i="2"/>
  <c r="AK138" i="2"/>
  <c r="AI139" i="2"/>
  <c r="AJ139" i="2"/>
  <c r="V139" i="2"/>
  <c r="W139" i="2"/>
  <c r="X139" i="2"/>
  <c r="AA139" i="2"/>
  <c r="Y139" i="2"/>
  <c r="AB139" i="2"/>
  <c r="AC139" i="2"/>
  <c r="AK139" i="2"/>
  <c r="AI140" i="2"/>
  <c r="AJ140" i="2"/>
  <c r="V140" i="2"/>
  <c r="W140" i="2"/>
  <c r="X140" i="2"/>
  <c r="AA140" i="2"/>
  <c r="Y140" i="2"/>
  <c r="AB140" i="2"/>
  <c r="AC140" i="2"/>
  <c r="AK140" i="2"/>
  <c r="AI141" i="2"/>
  <c r="AJ141" i="2"/>
  <c r="V141" i="2"/>
  <c r="W141" i="2"/>
  <c r="X141" i="2"/>
  <c r="AA141" i="2"/>
  <c r="Y141" i="2"/>
  <c r="AB141" i="2"/>
  <c r="AC141" i="2"/>
  <c r="AK141" i="2"/>
  <c r="AI142" i="2"/>
  <c r="AJ142" i="2"/>
  <c r="V142" i="2"/>
  <c r="W142" i="2"/>
  <c r="X142" i="2"/>
  <c r="AA142" i="2"/>
  <c r="Y142" i="2"/>
  <c r="AB142" i="2"/>
  <c r="AC142" i="2"/>
  <c r="AK142" i="2"/>
  <c r="AI143" i="2"/>
  <c r="AJ143" i="2"/>
  <c r="V143" i="2"/>
  <c r="W143" i="2"/>
  <c r="X143" i="2"/>
  <c r="AA143" i="2"/>
  <c r="Y143" i="2"/>
  <c r="AB143" i="2"/>
  <c r="AC143" i="2"/>
  <c r="AK143" i="2"/>
  <c r="AI144" i="2"/>
  <c r="AJ144" i="2"/>
  <c r="V144" i="2"/>
  <c r="W144" i="2"/>
  <c r="X144" i="2"/>
  <c r="AA144" i="2"/>
  <c r="Y144" i="2"/>
  <c r="AB144" i="2"/>
  <c r="AC144" i="2"/>
  <c r="AK144" i="2"/>
  <c r="AI145" i="2"/>
  <c r="AJ145" i="2"/>
  <c r="V145" i="2"/>
  <c r="W145" i="2"/>
  <c r="X145" i="2"/>
  <c r="AA145" i="2"/>
  <c r="Y145" i="2"/>
  <c r="AB145" i="2"/>
  <c r="AC145" i="2"/>
  <c r="AK145" i="2"/>
  <c r="AI146" i="2"/>
  <c r="AJ146" i="2"/>
  <c r="V146" i="2"/>
  <c r="W146" i="2"/>
  <c r="X146" i="2"/>
  <c r="AA146" i="2"/>
  <c r="Y146" i="2"/>
  <c r="AB146" i="2"/>
  <c r="AC146" i="2"/>
  <c r="AK146" i="2"/>
  <c r="AI147" i="2"/>
  <c r="AJ147" i="2"/>
  <c r="V147" i="2"/>
  <c r="W147" i="2"/>
  <c r="X147" i="2"/>
  <c r="AA147" i="2"/>
  <c r="Y147" i="2"/>
  <c r="AB147" i="2"/>
  <c r="AC147" i="2"/>
  <c r="AK147" i="2"/>
  <c r="AI148" i="2"/>
  <c r="AJ148" i="2"/>
  <c r="V148" i="2"/>
  <c r="W148" i="2"/>
  <c r="X148" i="2"/>
  <c r="AA148" i="2"/>
  <c r="Y148" i="2"/>
  <c r="AB148" i="2"/>
  <c r="AC148" i="2"/>
  <c r="AK148" i="2"/>
  <c r="AI149" i="2"/>
  <c r="AJ149" i="2"/>
  <c r="V149" i="2"/>
  <c r="W149" i="2"/>
  <c r="X149" i="2"/>
  <c r="AA149" i="2"/>
  <c r="Y149" i="2"/>
  <c r="AB149" i="2"/>
  <c r="AC149" i="2"/>
  <c r="AK149" i="2"/>
  <c r="AI150" i="2"/>
  <c r="AJ150" i="2"/>
  <c r="V150" i="2"/>
  <c r="W150" i="2"/>
  <c r="X150" i="2"/>
  <c r="AA150" i="2"/>
  <c r="Y150" i="2"/>
  <c r="AB150" i="2"/>
  <c r="AC150" i="2"/>
  <c r="AK150" i="2"/>
  <c r="AI151" i="2"/>
  <c r="AJ151" i="2"/>
  <c r="V151" i="2"/>
  <c r="W151" i="2"/>
  <c r="X151" i="2"/>
  <c r="AA151" i="2"/>
  <c r="Y151" i="2"/>
  <c r="AB151" i="2"/>
  <c r="AC151" i="2"/>
  <c r="AK151" i="2"/>
  <c r="AI152" i="2"/>
  <c r="AJ152" i="2"/>
  <c r="V152" i="2"/>
  <c r="W152" i="2"/>
  <c r="X152" i="2"/>
  <c r="AA152" i="2"/>
  <c r="Y152" i="2"/>
  <c r="AB152" i="2"/>
  <c r="AC152" i="2"/>
  <c r="AK152" i="2"/>
  <c r="AI153" i="2"/>
  <c r="AJ153" i="2"/>
  <c r="V153" i="2"/>
  <c r="W153" i="2"/>
  <c r="X153" i="2"/>
  <c r="AA153" i="2"/>
  <c r="Y153" i="2"/>
  <c r="AB153" i="2"/>
  <c r="AC153" i="2"/>
  <c r="AK153" i="2"/>
  <c r="AI154" i="2"/>
  <c r="AJ154" i="2"/>
  <c r="V154" i="2"/>
  <c r="W154" i="2"/>
  <c r="X154" i="2"/>
  <c r="AA154" i="2"/>
  <c r="Y154" i="2"/>
  <c r="AB154" i="2"/>
  <c r="AC154" i="2"/>
  <c r="AK154" i="2"/>
  <c r="AI155" i="2"/>
  <c r="AJ155" i="2"/>
  <c r="V155" i="2"/>
  <c r="W155" i="2"/>
  <c r="X155" i="2"/>
  <c r="AA155" i="2"/>
  <c r="Y155" i="2"/>
  <c r="AB155" i="2"/>
  <c r="AC155" i="2"/>
  <c r="AK155" i="2"/>
  <c r="AI156" i="2"/>
  <c r="AJ156" i="2"/>
  <c r="V156" i="2"/>
  <c r="W156" i="2"/>
  <c r="X156" i="2"/>
  <c r="AA156" i="2"/>
  <c r="Y156" i="2"/>
  <c r="AB156" i="2"/>
  <c r="AC156" i="2"/>
  <c r="AK156" i="2"/>
  <c r="AI157" i="2"/>
  <c r="AJ157" i="2"/>
  <c r="V157" i="2"/>
  <c r="W157" i="2"/>
  <c r="X157" i="2"/>
  <c r="AA157" i="2"/>
  <c r="Y157" i="2"/>
  <c r="AB157" i="2"/>
  <c r="AC157" i="2"/>
  <c r="AK157" i="2"/>
  <c r="AI158" i="2"/>
  <c r="AJ158" i="2"/>
  <c r="V158" i="2"/>
  <c r="W158" i="2"/>
  <c r="X158" i="2"/>
  <c r="AA158" i="2"/>
  <c r="Y158" i="2"/>
  <c r="AB158" i="2"/>
  <c r="AC158" i="2"/>
  <c r="AK158" i="2"/>
  <c r="AI159" i="2"/>
  <c r="AJ159" i="2"/>
  <c r="V159" i="2"/>
  <c r="W159" i="2"/>
  <c r="X159" i="2"/>
  <c r="AA159" i="2"/>
  <c r="Y159" i="2"/>
  <c r="AB159" i="2"/>
  <c r="AC159" i="2"/>
  <c r="AK159" i="2"/>
  <c r="AI160" i="2"/>
  <c r="AJ160" i="2"/>
  <c r="V160" i="2"/>
  <c r="W160" i="2"/>
  <c r="X160" i="2"/>
  <c r="AA160" i="2"/>
  <c r="Y160" i="2"/>
  <c r="AB160" i="2"/>
  <c r="AC160" i="2"/>
  <c r="AK160" i="2"/>
  <c r="AI161" i="2"/>
  <c r="AJ161" i="2"/>
  <c r="V161" i="2"/>
  <c r="W161" i="2"/>
  <c r="X161" i="2"/>
  <c r="AA161" i="2"/>
  <c r="Y161" i="2"/>
  <c r="AB161" i="2"/>
  <c r="AC161" i="2"/>
  <c r="AK161" i="2"/>
  <c r="AI162" i="2"/>
  <c r="AJ162" i="2"/>
  <c r="V162" i="2"/>
  <c r="W162" i="2"/>
  <c r="X162" i="2"/>
  <c r="AA162" i="2"/>
  <c r="Y162" i="2"/>
  <c r="AB162" i="2"/>
  <c r="AC162" i="2"/>
  <c r="AK162" i="2"/>
  <c r="AI163" i="2"/>
  <c r="AJ163" i="2"/>
  <c r="V163" i="2"/>
  <c r="W163" i="2"/>
  <c r="X163" i="2"/>
  <c r="AA163" i="2"/>
  <c r="Y163" i="2"/>
  <c r="AB163" i="2"/>
  <c r="AC163" i="2"/>
  <c r="AK163" i="2"/>
  <c r="AI164" i="2"/>
  <c r="AJ164" i="2"/>
  <c r="V164" i="2"/>
  <c r="W164" i="2"/>
  <c r="X164" i="2"/>
  <c r="AA164" i="2"/>
  <c r="Y164" i="2"/>
  <c r="AB164" i="2"/>
  <c r="AC164" i="2"/>
  <c r="AK164" i="2"/>
  <c r="AI165" i="2"/>
  <c r="AJ165" i="2"/>
  <c r="V165" i="2"/>
  <c r="W165" i="2"/>
  <c r="X165" i="2"/>
  <c r="AA165" i="2"/>
  <c r="Y165" i="2"/>
  <c r="AB165" i="2"/>
  <c r="AC165" i="2"/>
  <c r="AK165" i="2"/>
  <c r="AI166" i="2"/>
  <c r="AJ166" i="2"/>
  <c r="V166" i="2"/>
  <c r="W166" i="2"/>
  <c r="X166" i="2"/>
  <c r="AA166" i="2"/>
  <c r="Y166" i="2"/>
  <c r="AB166" i="2"/>
  <c r="AC166" i="2"/>
  <c r="AK166" i="2"/>
  <c r="AI167" i="2"/>
  <c r="AJ167" i="2"/>
  <c r="V167" i="2"/>
  <c r="W167" i="2"/>
  <c r="X167" i="2"/>
  <c r="AA167" i="2"/>
  <c r="Y167" i="2"/>
  <c r="AB167" i="2"/>
  <c r="AC167" i="2"/>
  <c r="AK167" i="2"/>
  <c r="AI168" i="2"/>
  <c r="AJ168" i="2"/>
  <c r="V168" i="2"/>
  <c r="W168" i="2"/>
  <c r="X168" i="2"/>
  <c r="AA168" i="2"/>
  <c r="Y168" i="2"/>
  <c r="AB168" i="2"/>
  <c r="AC168" i="2"/>
  <c r="AK168" i="2"/>
  <c r="AI169" i="2"/>
  <c r="AJ169" i="2"/>
  <c r="V169" i="2"/>
  <c r="W169" i="2"/>
  <c r="X169" i="2"/>
  <c r="AA169" i="2"/>
  <c r="Y169" i="2"/>
  <c r="AB169" i="2"/>
  <c r="AC169" i="2"/>
  <c r="AK169" i="2"/>
  <c r="AI170" i="2"/>
  <c r="AJ170" i="2"/>
  <c r="V170" i="2"/>
  <c r="W170" i="2"/>
  <c r="X170" i="2"/>
  <c r="AA170" i="2"/>
  <c r="Y170" i="2"/>
  <c r="AB170" i="2"/>
  <c r="AC170" i="2"/>
  <c r="AK170" i="2"/>
  <c r="AI171" i="2"/>
  <c r="AJ171" i="2"/>
  <c r="V171" i="2"/>
  <c r="W171" i="2"/>
  <c r="X171" i="2"/>
  <c r="AA171" i="2"/>
  <c r="Y171" i="2"/>
  <c r="AB171" i="2"/>
  <c r="AC171" i="2"/>
  <c r="AK171" i="2"/>
  <c r="AI172" i="2"/>
  <c r="AJ172" i="2"/>
  <c r="V172" i="2"/>
  <c r="W172" i="2"/>
  <c r="X172" i="2"/>
  <c r="AA172" i="2"/>
  <c r="Y172" i="2"/>
  <c r="AB172" i="2"/>
  <c r="AC172" i="2"/>
  <c r="AK172" i="2"/>
  <c r="AI173" i="2"/>
  <c r="AJ173" i="2"/>
  <c r="V173" i="2"/>
  <c r="W173" i="2"/>
  <c r="X173" i="2"/>
  <c r="AA173" i="2"/>
  <c r="Y173" i="2"/>
  <c r="AB173" i="2"/>
  <c r="AC173" i="2"/>
  <c r="AK173" i="2"/>
  <c r="AI174" i="2"/>
  <c r="AJ174" i="2"/>
  <c r="V174" i="2"/>
  <c r="W174" i="2"/>
  <c r="X174" i="2"/>
  <c r="AA174" i="2"/>
  <c r="Y174" i="2"/>
  <c r="AB174" i="2"/>
  <c r="AC174" i="2"/>
  <c r="AK174" i="2"/>
  <c r="AI175" i="2"/>
  <c r="AJ175" i="2"/>
  <c r="V175" i="2"/>
  <c r="W175" i="2"/>
  <c r="X175" i="2"/>
  <c r="AA175" i="2"/>
  <c r="Y175" i="2"/>
  <c r="AB175" i="2"/>
  <c r="AC175" i="2"/>
  <c r="AK175" i="2"/>
  <c r="AI176" i="2"/>
  <c r="AJ176" i="2"/>
  <c r="V176" i="2"/>
  <c r="W176" i="2"/>
  <c r="X176" i="2"/>
  <c r="AA176" i="2"/>
  <c r="Y176" i="2"/>
  <c r="AB176" i="2"/>
  <c r="AC176" i="2"/>
  <c r="AK176" i="2"/>
  <c r="AI177" i="2"/>
  <c r="AJ177" i="2"/>
  <c r="V177" i="2"/>
  <c r="W177" i="2"/>
  <c r="X177" i="2"/>
  <c r="AA177" i="2"/>
  <c r="Y177" i="2"/>
  <c r="AB177" i="2"/>
  <c r="AC177" i="2"/>
  <c r="AK177" i="2"/>
  <c r="AI178" i="2"/>
  <c r="AJ178" i="2"/>
  <c r="V178" i="2"/>
  <c r="W178" i="2"/>
  <c r="X178" i="2"/>
  <c r="AA178" i="2"/>
  <c r="Y178" i="2"/>
  <c r="AB178" i="2"/>
  <c r="AC178" i="2"/>
  <c r="AK178" i="2"/>
  <c r="AI179" i="2"/>
  <c r="AJ179" i="2"/>
  <c r="V179" i="2"/>
  <c r="W179" i="2"/>
  <c r="X179" i="2"/>
  <c r="AA179" i="2"/>
  <c r="Y179" i="2"/>
  <c r="AB179" i="2"/>
  <c r="AC179" i="2"/>
  <c r="AK179" i="2"/>
  <c r="AI180" i="2"/>
  <c r="AJ180" i="2"/>
  <c r="V180" i="2"/>
  <c r="W180" i="2"/>
  <c r="X180" i="2"/>
  <c r="AA180" i="2"/>
  <c r="Y180" i="2"/>
  <c r="AB180" i="2"/>
  <c r="AC180" i="2"/>
  <c r="AK180" i="2"/>
  <c r="AI181" i="2"/>
  <c r="AJ181" i="2"/>
  <c r="V181" i="2"/>
  <c r="W181" i="2"/>
  <c r="X181" i="2"/>
  <c r="AA181" i="2"/>
  <c r="Y181" i="2"/>
  <c r="AB181" i="2"/>
  <c r="AC181" i="2"/>
  <c r="AK181" i="2"/>
  <c r="AI182" i="2"/>
  <c r="AJ182" i="2"/>
  <c r="V182" i="2"/>
  <c r="W182" i="2"/>
  <c r="X182" i="2"/>
  <c r="AA182" i="2"/>
  <c r="Y182" i="2"/>
  <c r="AB182" i="2"/>
  <c r="AC182" i="2"/>
  <c r="AK182" i="2"/>
  <c r="AI183" i="2"/>
  <c r="AJ183" i="2"/>
  <c r="V183" i="2"/>
  <c r="W183" i="2"/>
  <c r="X183" i="2"/>
  <c r="AA183" i="2"/>
  <c r="Y183" i="2"/>
  <c r="AB183" i="2"/>
  <c r="AC183" i="2"/>
  <c r="AK183" i="2"/>
  <c r="AI184" i="2"/>
  <c r="AJ184" i="2"/>
  <c r="V184" i="2"/>
  <c r="W184" i="2"/>
  <c r="X184" i="2"/>
  <c r="AA184" i="2"/>
  <c r="Y184" i="2"/>
  <c r="AB184" i="2"/>
  <c r="AC184" i="2"/>
  <c r="AK184" i="2"/>
  <c r="AI185" i="2"/>
  <c r="AJ185" i="2"/>
  <c r="V185" i="2"/>
  <c r="W185" i="2"/>
  <c r="X185" i="2"/>
  <c r="AA185" i="2"/>
  <c r="Y185" i="2"/>
  <c r="AB185" i="2"/>
  <c r="AC185" i="2"/>
  <c r="AK185" i="2"/>
  <c r="AI186" i="2"/>
  <c r="AJ186" i="2"/>
  <c r="V186" i="2"/>
  <c r="W186" i="2"/>
  <c r="X186" i="2"/>
  <c r="AA186" i="2"/>
  <c r="Y186" i="2"/>
  <c r="AB186" i="2"/>
  <c r="AC186" i="2"/>
  <c r="AK186" i="2"/>
  <c r="AI187" i="2"/>
  <c r="AJ187" i="2"/>
  <c r="V187" i="2"/>
  <c r="W187" i="2"/>
  <c r="X187" i="2"/>
  <c r="AA187" i="2"/>
  <c r="Y187" i="2"/>
  <c r="AB187" i="2"/>
  <c r="AC187" i="2"/>
  <c r="AK187" i="2"/>
  <c r="AI188" i="2"/>
  <c r="AJ188" i="2"/>
  <c r="V188" i="2"/>
  <c r="W188" i="2"/>
  <c r="X188" i="2"/>
  <c r="AA188" i="2"/>
  <c r="Y188" i="2"/>
  <c r="AB188" i="2"/>
  <c r="AC188" i="2"/>
  <c r="AK188" i="2"/>
  <c r="AI189" i="2"/>
  <c r="AJ189" i="2"/>
  <c r="V189" i="2"/>
  <c r="W189" i="2"/>
  <c r="X189" i="2"/>
  <c r="AA189" i="2"/>
  <c r="Y189" i="2"/>
  <c r="AB189" i="2"/>
  <c r="AC189" i="2"/>
  <c r="AK189" i="2"/>
  <c r="AI190" i="2"/>
  <c r="AJ190" i="2"/>
  <c r="V190" i="2"/>
  <c r="W190" i="2"/>
  <c r="X190" i="2"/>
  <c r="AA190" i="2"/>
  <c r="Y190" i="2"/>
  <c r="AB190" i="2"/>
  <c r="AC190" i="2"/>
  <c r="AK190" i="2"/>
  <c r="AI191" i="2"/>
  <c r="AJ191" i="2"/>
  <c r="V191" i="2"/>
  <c r="W191" i="2"/>
  <c r="X191" i="2"/>
  <c r="AA191" i="2"/>
  <c r="Y191" i="2"/>
  <c r="AB191" i="2"/>
  <c r="AC191" i="2"/>
  <c r="AK191" i="2"/>
  <c r="AI192" i="2"/>
  <c r="AJ192" i="2"/>
  <c r="V192" i="2"/>
  <c r="W192" i="2"/>
  <c r="X192" i="2"/>
  <c r="AA192" i="2"/>
  <c r="Y192" i="2"/>
  <c r="AB192" i="2"/>
  <c r="AC192" i="2"/>
  <c r="AK192" i="2"/>
  <c r="AI193" i="2"/>
  <c r="AJ193" i="2"/>
  <c r="V193" i="2"/>
  <c r="W193" i="2"/>
  <c r="X193" i="2"/>
  <c r="AA193" i="2"/>
  <c r="Y193" i="2"/>
  <c r="AB193" i="2"/>
  <c r="AC193" i="2"/>
  <c r="AK193" i="2"/>
  <c r="AI194" i="2"/>
  <c r="AJ194" i="2"/>
  <c r="V194" i="2"/>
  <c r="W194" i="2"/>
  <c r="X194" i="2"/>
  <c r="AA194" i="2"/>
  <c r="Y194" i="2"/>
  <c r="AB194" i="2"/>
  <c r="AC194" i="2"/>
  <c r="AK194" i="2"/>
  <c r="AI195" i="2"/>
  <c r="AJ195" i="2"/>
  <c r="V195" i="2"/>
  <c r="W195" i="2"/>
  <c r="X195" i="2"/>
  <c r="AA195" i="2"/>
  <c r="Y195" i="2"/>
  <c r="AB195" i="2"/>
  <c r="AC195" i="2"/>
  <c r="AK195" i="2"/>
  <c r="AI196" i="2"/>
  <c r="AJ196" i="2"/>
  <c r="V196" i="2"/>
  <c r="W196" i="2"/>
  <c r="X196" i="2"/>
  <c r="AA196" i="2"/>
  <c r="Y196" i="2"/>
  <c r="AB196" i="2"/>
  <c r="AC196" i="2"/>
  <c r="AK196" i="2"/>
  <c r="AI197" i="2"/>
  <c r="AJ197" i="2"/>
  <c r="V197" i="2"/>
  <c r="W197" i="2"/>
  <c r="X197" i="2"/>
  <c r="AA197" i="2"/>
  <c r="Y197" i="2"/>
  <c r="AB197" i="2"/>
  <c r="AC197" i="2"/>
  <c r="AK197" i="2"/>
  <c r="AI198" i="2"/>
  <c r="AJ198" i="2"/>
  <c r="V198" i="2"/>
  <c r="W198" i="2"/>
  <c r="X198" i="2"/>
  <c r="AA198" i="2"/>
  <c r="Y198" i="2"/>
  <c r="AB198" i="2"/>
  <c r="AC198" i="2"/>
  <c r="AK198" i="2"/>
  <c r="AI199" i="2"/>
  <c r="AJ199" i="2"/>
  <c r="V199" i="2"/>
  <c r="W199" i="2"/>
  <c r="X199" i="2"/>
  <c r="AA199" i="2"/>
  <c r="Y199" i="2"/>
  <c r="AB199" i="2"/>
  <c r="AC199" i="2"/>
  <c r="AK199" i="2"/>
  <c r="AI200" i="2"/>
  <c r="AJ200" i="2"/>
  <c r="V200" i="2"/>
  <c r="W200" i="2"/>
  <c r="X200" i="2"/>
  <c r="AA200" i="2"/>
  <c r="Y200" i="2"/>
  <c r="AB200" i="2"/>
  <c r="AC200" i="2"/>
  <c r="AK200" i="2"/>
  <c r="AI201" i="2"/>
  <c r="AJ201" i="2"/>
  <c r="V201" i="2"/>
  <c r="W201" i="2"/>
  <c r="X201" i="2"/>
  <c r="AA201" i="2"/>
  <c r="Y201" i="2"/>
  <c r="AB201" i="2"/>
  <c r="AC201" i="2"/>
  <c r="AK201" i="2"/>
  <c r="AI202" i="2"/>
  <c r="AJ202" i="2"/>
  <c r="V202" i="2"/>
  <c r="W202" i="2"/>
  <c r="X202" i="2"/>
  <c r="AA202" i="2"/>
  <c r="Y202" i="2"/>
  <c r="AB202" i="2"/>
  <c r="AC202" i="2"/>
  <c r="AK202" i="2"/>
  <c r="AI203" i="2"/>
  <c r="AJ203" i="2"/>
  <c r="V203" i="2"/>
  <c r="W203" i="2"/>
  <c r="X203" i="2"/>
  <c r="AA203" i="2"/>
  <c r="Y203" i="2"/>
  <c r="AB203" i="2"/>
  <c r="AC203" i="2"/>
  <c r="AK203" i="2"/>
  <c r="AI204" i="2"/>
  <c r="AJ204" i="2"/>
  <c r="V204" i="2"/>
  <c r="W204" i="2"/>
  <c r="X204" i="2"/>
  <c r="AA204" i="2"/>
  <c r="Y204" i="2"/>
  <c r="AB204" i="2"/>
  <c r="AC204" i="2"/>
  <c r="AK204" i="2"/>
  <c r="AI205" i="2"/>
  <c r="AJ205" i="2"/>
  <c r="V205" i="2"/>
  <c r="W205" i="2"/>
  <c r="X205" i="2"/>
  <c r="AA205" i="2"/>
  <c r="Y205" i="2"/>
  <c r="AB205" i="2"/>
  <c r="AC205" i="2"/>
  <c r="AK205" i="2"/>
  <c r="AI206" i="2"/>
  <c r="AJ206" i="2"/>
  <c r="V206" i="2"/>
  <c r="W206" i="2"/>
  <c r="X206" i="2"/>
  <c r="AA206" i="2"/>
  <c r="Y206" i="2"/>
  <c r="AB206" i="2"/>
  <c r="AC206" i="2"/>
  <c r="AK206" i="2"/>
  <c r="AI207" i="2"/>
  <c r="AJ207" i="2"/>
  <c r="V207" i="2"/>
  <c r="W207" i="2"/>
  <c r="X207" i="2"/>
  <c r="AA207" i="2"/>
  <c r="Y207" i="2"/>
  <c r="AB207" i="2"/>
  <c r="AC207" i="2"/>
  <c r="AK207" i="2"/>
  <c r="AI208" i="2"/>
  <c r="AJ208" i="2"/>
  <c r="V208" i="2"/>
  <c r="W208" i="2"/>
  <c r="X208" i="2"/>
  <c r="AA208" i="2"/>
  <c r="Y208" i="2"/>
  <c r="AB208" i="2"/>
  <c r="AC208" i="2"/>
  <c r="AK208" i="2"/>
  <c r="AI209" i="2"/>
  <c r="AJ209" i="2"/>
  <c r="V209" i="2"/>
  <c r="W209" i="2"/>
  <c r="X209" i="2"/>
  <c r="AA209" i="2"/>
  <c r="Y209" i="2"/>
  <c r="AB209" i="2"/>
  <c r="AC209" i="2"/>
  <c r="AK209" i="2"/>
  <c r="AI210" i="2"/>
  <c r="AJ210" i="2"/>
  <c r="V210" i="2"/>
  <c r="W210" i="2"/>
  <c r="X210" i="2"/>
  <c r="AA210" i="2"/>
  <c r="Y210" i="2"/>
  <c r="AB210" i="2"/>
  <c r="AC210" i="2"/>
  <c r="AK210" i="2"/>
  <c r="AI211" i="2"/>
  <c r="AJ211" i="2"/>
  <c r="V211" i="2"/>
  <c r="W211" i="2"/>
  <c r="X211" i="2"/>
  <c r="AA211" i="2"/>
  <c r="Y211" i="2"/>
  <c r="AB211" i="2"/>
  <c r="AC211" i="2"/>
  <c r="AK211" i="2"/>
  <c r="AI212" i="2"/>
  <c r="AJ212" i="2"/>
  <c r="V212" i="2"/>
  <c r="W212" i="2"/>
  <c r="X212" i="2"/>
  <c r="AA212" i="2"/>
  <c r="Y212" i="2"/>
  <c r="AB212" i="2"/>
  <c r="AC212" i="2"/>
  <c r="AK212" i="2"/>
  <c r="AI213" i="2"/>
  <c r="AJ213" i="2"/>
  <c r="V213" i="2"/>
  <c r="W213" i="2"/>
  <c r="X213" i="2"/>
  <c r="AA213" i="2"/>
  <c r="Y213" i="2"/>
  <c r="AB213" i="2"/>
  <c r="AC213" i="2"/>
  <c r="AK213" i="2"/>
  <c r="AI214" i="2"/>
  <c r="AJ214" i="2"/>
  <c r="V214" i="2"/>
  <c r="W214" i="2"/>
  <c r="X214" i="2"/>
  <c r="AA214" i="2"/>
  <c r="Y214" i="2"/>
  <c r="AB214" i="2"/>
  <c r="AC214" i="2"/>
  <c r="AK214" i="2"/>
  <c r="AI215" i="2"/>
  <c r="AJ215" i="2"/>
  <c r="V215" i="2"/>
  <c r="W215" i="2"/>
  <c r="X215" i="2"/>
  <c r="AA215" i="2"/>
  <c r="Y215" i="2"/>
  <c r="AB215" i="2"/>
  <c r="AC215" i="2"/>
  <c r="AK215" i="2"/>
  <c r="AI216" i="2"/>
  <c r="AJ216" i="2"/>
  <c r="V216" i="2"/>
  <c r="W216" i="2"/>
  <c r="X216" i="2"/>
  <c r="AA216" i="2"/>
  <c r="Y216" i="2"/>
  <c r="AB216" i="2"/>
  <c r="AC216" i="2"/>
  <c r="AK216" i="2"/>
  <c r="AI217" i="2"/>
  <c r="AJ217" i="2"/>
  <c r="V217" i="2"/>
  <c r="W217" i="2"/>
  <c r="X217" i="2"/>
  <c r="AA217" i="2"/>
  <c r="Y217" i="2"/>
  <c r="AB217" i="2"/>
  <c r="AC217" i="2"/>
  <c r="AK217" i="2"/>
  <c r="AI218" i="2"/>
  <c r="AJ218" i="2"/>
  <c r="V218" i="2"/>
  <c r="W218" i="2"/>
  <c r="X218" i="2"/>
  <c r="AA218" i="2"/>
  <c r="Y218" i="2"/>
  <c r="AB218" i="2"/>
  <c r="AC218" i="2"/>
  <c r="AK218" i="2"/>
  <c r="AI219" i="2"/>
  <c r="AJ219" i="2"/>
  <c r="V219" i="2"/>
  <c r="W219" i="2"/>
  <c r="X219" i="2"/>
  <c r="AA219" i="2"/>
  <c r="Y219" i="2"/>
  <c r="AB219" i="2"/>
  <c r="AC219" i="2"/>
  <c r="AK219" i="2"/>
  <c r="AI220" i="2"/>
  <c r="AJ220" i="2"/>
  <c r="V220" i="2"/>
  <c r="W220" i="2"/>
  <c r="X220" i="2"/>
  <c r="AA220" i="2"/>
  <c r="Y220" i="2"/>
  <c r="AB220" i="2"/>
  <c r="AC220" i="2"/>
  <c r="AK220" i="2"/>
  <c r="AI221" i="2"/>
  <c r="AJ221" i="2"/>
  <c r="V221" i="2"/>
  <c r="W221" i="2"/>
  <c r="X221" i="2"/>
  <c r="AA221" i="2"/>
  <c r="Y221" i="2"/>
  <c r="AB221" i="2"/>
  <c r="AC221" i="2"/>
  <c r="AK221" i="2"/>
  <c r="AI222" i="2"/>
  <c r="AJ222" i="2"/>
  <c r="V222" i="2"/>
  <c r="W222" i="2"/>
  <c r="X222" i="2"/>
  <c r="AA222" i="2"/>
  <c r="Y222" i="2"/>
  <c r="AB222" i="2"/>
  <c r="AC222" i="2"/>
  <c r="AK222" i="2"/>
  <c r="AI223" i="2"/>
  <c r="AJ223" i="2"/>
  <c r="V223" i="2"/>
  <c r="W223" i="2"/>
  <c r="X223" i="2"/>
  <c r="AA223" i="2"/>
  <c r="Y223" i="2"/>
  <c r="AB223" i="2"/>
  <c r="AC223" i="2"/>
  <c r="AK223" i="2"/>
  <c r="AI224" i="2"/>
  <c r="AJ224" i="2"/>
  <c r="V224" i="2"/>
  <c r="W224" i="2"/>
  <c r="X224" i="2"/>
  <c r="AA224" i="2"/>
  <c r="Y224" i="2"/>
  <c r="AB224" i="2"/>
  <c r="AC224" i="2"/>
  <c r="AK224" i="2"/>
  <c r="AI225" i="2"/>
  <c r="AJ225" i="2"/>
  <c r="V225" i="2"/>
  <c r="W225" i="2"/>
  <c r="X225" i="2"/>
  <c r="AA225" i="2"/>
  <c r="Y225" i="2"/>
  <c r="AB225" i="2"/>
  <c r="AC225" i="2"/>
  <c r="AK225" i="2"/>
  <c r="AI226" i="2"/>
  <c r="AJ226" i="2"/>
  <c r="V226" i="2"/>
  <c r="W226" i="2"/>
  <c r="X226" i="2"/>
  <c r="AA226" i="2"/>
  <c r="Y226" i="2"/>
  <c r="AB226" i="2"/>
  <c r="AC226" i="2"/>
  <c r="AK226" i="2"/>
  <c r="AI227" i="2"/>
  <c r="AJ227" i="2"/>
  <c r="V227" i="2"/>
  <c r="W227" i="2"/>
  <c r="X227" i="2"/>
  <c r="AA227" i="2"/>
  <c r="Y227" i="2"/>
  <c r="AB227" i="2"/>
  <c r="AC227" i="2"/>
  <c r="AK227" i="2"/>
  <c r="AI228" i="2"/>
  <c r="AJ228" i="2"/>
  <c r="V228" i="2"/>
  <c r="W228" i="2"/>
  <c r="X228" i="2"/>
  <c r="AA228" i="2"/>
  <c r="Y228" i="2"/>
  <c r="AB228" i="2"/>
  <c r="AC228" i="2"/>
  <c r="AK228" i="2"/>
  <c r="AI229" i="2"/>
  <c r="AJ229" i="2"/>
  <c r="V229" i="2"/>
  <c r="W229" i="2"/>
  <c r="X229" i="2"/>
  <c r="AA229" i="2"/>
  <c r="Y229" i="2"/>
  <c r="AB229" i="2"/>
  <c r="AC229" i="2"/>
  <c r="AK229" i="2"/>
  <c r="AI230" i="2"/>
  <c r="AJ230" i="2"/>
  <c r="V230" i="2"/>
  <c r="W230" i="2"/>
  <c r="X230" i="2"/>
  <c r="AA230" i="2"/>
  <c r="Y230" i="2"/>
  <c r="AB230" i="2"/>
  <c r="AC230" i="2"/>
  <c r="AK230" i="2"/>
  <c r="AI231" i="2"/>
  <c r="AJ231" i="2"/>
  <c r="V231" i="2"/>
  <c r="W231" i="2"/>
  <c r="X231" i="2"/>
  <c r="AA231" i="2"/>
  <c r="Y231" i="2"/>
  <c r="AB231" i="2"/>
  <c r="AC231" i="2"/>
  <c r="AK231" i="2"/>
  <c r="AI232" i="2"/>
  <c r="AJ232" i="2"/>
  <c r="V232" i="2"/>
  <c r="W232" i="2"/>
  <c r="X232" i="2"/>
  <c r="AA232" i="2"/>
  <c r="Y232" i="2"/>
  <c r="AB232" i="2"/>
  <c r="AC232" i="2"/>
  <c r="AK232" i="2"/>
  <c r="AI233" i="2"/>
  <c r="AJ233" i="2"/>
  <c r="V233" i="2"/>
  <c r="W233" i="2"/>
  <c r="X233" i="2"/>
  <c r="AA233" i="2"/>
  <c r="Y233" i="2"/>
  <c r="AB233" i="2"/>
  <c r="AC233" i="2"/>
  <c r="AK233" i="2"/>
  <c r="AI234" i="2"/>
  <c r="AJ234" i="2"/>
  <c r="V234" i="2"/>
  <c r="W234" i="2"/>
  <c r="X234" i="2"/>
  <c r="AA234" i="2"/>
  <c r="Y234" i="2"/>
  <c r="AB234" i="2"/>
  <c r="AC234" i="2"/>
  <c r="AK234" i="2"/>
  <c r="AI235" i="2"/>
  <c r="AJ235" i="2"/>
  <c r="V235" i="2"/>
  <c r="W235" i="2"/>
  <c r="X235" i="2"/>
  <c r="AA235" i="2"/>
  <c r="Y235" i="2"/>
  <c r="AB235" i="2"/>
  <c r="AC235" i="2"/>
  <c r="AK235" i="2"/>
  <c r="AI236" i="2"/>
  <c r="AJ236" i="2"/>
  <c r="V236" i="2"/>
  <c r="W236" i="2"/>
  <c r="X236" i="2"/>
  <c r="AA236" i="2"/>
  <c r="Y236" i="2"/>
  <c r="AB236" i="2"/>
  <c r="AC236" i="2"/>
  <c r="AK236" i="2"/>
  <c r="AI237" i="2"/>
  <c r="AJ237" i="2"/>
  <c r="V237" i="2"/>
  <c r="W237" i="2"/>
  <c r="X237" i="2"/>
  <c r="AA237" i="2"/>
  <c r="Y237" i="2"/>
  <c r="AB237" i="2"/>
  <c r="AC237" i="2"/>
  <c r="AK237" i="2"/>
  <c r="AI238" i="2"/>
  <c r="AJ238" i="2"/>
  <c r="V238" i="2"/>
  <c r="W238" i="2"/>
  <c r="X238" i="2"/>
  <c r="AA238" i="2"/>
  <c r="Y238" i="2"/>
  <c r="AB238" i="2"/>
  <c r="AC238" i="2"/>
  <c r="AK238" i="2"/>
  <c r="AI239" i="2"/>
  <c r="AJ239" i="2"/>
  <c r="V239" i="2"/>
  <c r="W239" i="2"/>
  <c r="X239" i="2"/>
  <c r="AA239" i="2"/>
  <c r="Y239" i="2"/>
  <c r="AB239" i="2"/>
  <c r="AC239" i="2"/>
  <c r="AK239" i="2"/>
  <c r="AI240" i="2"/>
  <c r="AJ240" i="2"/>
  <c r="V240" i="2"/>
  <c r="W240" i="2"/>
  <c r="X240" i="2"/>
  <c r="AA240" i="2"/>
  <c r="Y240" i="2"/>
  <c r="AB240" i="2"/>
  <c r="AC240" i="2"/>
  <c r="AK240" i="2"/>
  <c r="AI241" i="2"/>
  <c r="AJ241" i="2"/>
  <c r="V241" i="2"/>
  <c r="W241" i="2"/>
  <c r="X241" i="2"/>
  <c r="AA241" i="2"/>
  <c r="Y241" i="2"/>
  <c r="AB241" i="2"/>
  <c r="AC241" i="2"/>
  <c r="AK241" i="2"/>
  <c r="AI242" i="2"/>
  <c r="AJ242" i="2"/>
  <c r="V242" i="2"/>
  <c r="W242" i="2"/>
  <c r="X242" i="2"/>
  <c r="AA242" i="2"/>
  <c r="Y242" i="2"/>
  <c r="AB242" i="2"/>
  <c r="AC242" i="2"/>
  <c r="AK242" i="2"/>
  <c r="AI243" i="2"/>
  <c r="AJ243" i="2"/>
  <c r="V243" i="2"/>
  <c r="W243" i="2"/>
  <c r="X243" i="2"/>
  <c r="AA243" i="2"/>
  <c r="Y243" i="2"/>
  <c r="AB243" i="2"/>
  <c r="AC243" i="2"/>
  <c r="AK243" i="2"/>
  <c r="AI244" i="2"/>
  <c r="AJ244" i="2"/>
  <c r="V244" i="2"/>
  <c r="W244" i="2"/>
  <c r="X244" i="2"/>
  <c r="AA244" i="2"/>
  <c r="Y244" i="2"/>
  <c r="AB244" i="2"/>
  <c r="AC244" i="2"/>
  <c r="AK244" i="2"/>
  <c r="AI245" i="2"/>
  <c r="AJ245" i="2"/>
  <c r="V245" i="2"/>
  <c r="W245" i="2"/>
  <c r="X245" i="2"/>
  <c r="AA245" i="2"/>
  <c r="Y245" i="2"/>
  <c r="AB245" i="2"/>
  <c r="AC245" i="2"/>
  <c r="AK245" i="2"/>
  <c r="AI246" i="2"/>
  <c r="AJ246" i="2"/>
  <c r="V246" i="2"/>
  <c r="W246" i="2"/>
  <c r="X246" i="2"/>
  <c r="AA246" i="2"/>
  <c r="Y246" i="2"/>
  <c r="AB246" i="2"/>
  <c r="AC246" i="2"/>
  <c r="AK246" i="2"/>
  <c r="AI247" i="2"/>
  <c r="AJ247" i="2"/>
  <c r="V247" i="2"/>
  <c r="W247" i="2"/>
  <c r="X247" i="2"/>
  <c r="AA247" i="2"/>
  <c r="Y247" i="2"/>
  <c r="AB247" i="2"/>
  <c r="AC247" i="2"/>
  <c r="AK247" i="2"/>
  <c r="AI248" i="2"/>
  <c r="AJ248" i="2"/>
  <c r="V248" i="2"/>
  <c r="W248" i="2"/>
  <c r="X248" i="2"/>
  <c r="AA248" i="2"/>
  <c r="Y248" i="2"/>
  <c r="AB248" i="2"/>
  <c r="AC248" i="2"/>
  <c r="AK248" i="2"/>
  <c r="AI249" i="2"/>
  <c r="AJ249" i="2"/>
  <c r="V249" i="2"/>
  <c r="W249" i="2"/>
  <c r="X249" i="2"/>
  <c r="AA249" i="2"/>
  <c r="Y249" i="2"/>
  <c r="AB249" i="2"/>
  <c r="AC249" i="2"/>
  <c r="AK249" i="2"/>
  <c r="AI250" i="2"/>
  <c r="AJ250" i="2"/>
  <c r="V250" i="2"/>
  <c r="W250" i="2"/>
  <c r="X250" i="2"/>
  <c r="AA250" i="2"/>
  <c r="Y250" i="2"/>
  <c r="AB250" i="2"/>
  <c r="AC250" i="2"/>
  <c r="AK250" i="2"/>
  <c r="AI251" i="2"/>
  <c r="AJ251" i="2"/>
  <c r="V251" i="2"/>
  <c r="W251" i="2"/>
  <c r="X251" i="2"/>
  <c r="AA251" i="2"/>
  <c r="Y251" i="2"/>
  <c r="AB251" i="2"/>
  <c r="AC251" i="2"/>
  <c r="AK251" i="2"/>
  <c r="AI252" i="2"/>
  <c r="AJ252" i="2"/>
  <c r="V252" i="2"/>
  <c r="W252" i="2"/>
  <c r="X252" i="2"/>
  <c r="AA252" i="2"/>
  <c r="Y252" i="2"/>
  <c r="AB252" i="2"/>
  <c r="AC252" i="2"/>
  <c r="AK252" i="2"/>
  <c r="AI253" i="2"/>
  <c r="AJ253" i="2"/>
  <c r="V253" i="2"/>
  <c r="W253" i="2"/>
  <c r="X253" i="2"/>
  <c r="AA253" i="2"/>
  <c r="Y253" i="2"/>
  <c r="AB253" i="2"/>
  <c r="AC253" i="2"/>
  <c r="AK253" i="2"/>
  <c r="AI254" i="2"/>
  <c r="AJ254" i="2"/>
  <c r="V254" i="2"/>
  <c r="W254" i="2"/>
  <c r="X254" i="2"/>
  <c r="AA254" i="2"/>
  <c r="Y254" i="2"/>
  <c r="AB254" i="2"/>
  <c r="AC254" i="2"/>
  <c r="AK254" i="2"/>
  <c r="AI255" i="2"/>
  <c r="AJ255" i="2"/>
  <c r="V255" i="2"/>
  <c r="W255" i="2"/>
  <c r="X255" i="2"/>
  <c r="AA255" i="2"/>
  <c r="Y255" i="2"/>
  <c r="AB255" i="2"/>
  <c r="AC255" i="2"/>
  <c r="AK255" i="2"/>
  <c r="AI256" i="2"/>
  <c r="AJ256" i="2"/>
  <c r="V256" i="2"/>
  <c r="W256" i="2"/>
  <c r="X256" i="2"/>
  <c r="AA256" i="2"/>
  <c r="Y256" i="2"/>
  <c r="AB256" i="2"/>
  <c r="AC256" i="2"/>
  <c r="AK256" i="2"/>
  <c r="AI257" i="2"/>
  <c r="AJ257" i="2"/>
  <c r="V257" i="2"/>
  <c r="W257" i="2"/>
  <c r="X257" i="2"/>
  <c r="AA257" i="2"/>
  <c r="Y257" i="2"/>
  <c r="AB257" i="2"/>
  <c r="AC257" i="2"/>
  <c r="AK257" i="2"/>
  <c r="AI258" i="2"/>
  <c r="AJ258" i="2"/>
  <c r="V258" i="2"/>
  <c r="W258" i="2"/>
  <c r="X258" i="2"/>
  <c r="AA258" i="2"/>
  <c r="Y258" i="2"/>
  <c r="AB258" i="2"/>
  <c r="AC258" i="2"/>
  <c r="AK258" i="2"/>
  <c r="AI259" i="2"/>
  <c r="AJ259" i="2"/>
  <c r="V259" i="2"/>
  <c r="W259" i="2"/>
  <c r="X259" i="2"/>
  <c r="AA259" i="2"/>
  <c r="Y259" i="2"/>
  <c r="AB259" i="2"/>
  <c r="AC259" i="2"/>
  <c r="AK259" i="2"/>
  <c r="AI260" i="2"/>
  <c r="AJ260" i="2"/>
  <c r="V260" i="2"/>
  <c r="W260" i="2"/>
  <c r="X260" i="2"/>
  <c r="AA260" i="2"/>
  <c r="Y260" i="2"/>
  <c r="AB260" i="2"/>
  <c r="AC260" i="2"/>
  <c r="AK260" i="2"/>
  <c r="AI261" i="2"/>
  <c r="AJ261" i="2"/>
  <c r="V261" i="2"/>
  <c r="W261" i="2"/>
  <c r="X261" i="2"/>
  <c r="AA261" i="2"/>
  <c r="Y261" i="2"/>
  <c r="AB261" i="2"/>
  <c r="AC261" i="2"/>
  <c r="AK261" i="2"/>
  <c r="AI262" i="2"/>
  <c r="AJ262" i="2"/>
  <c r="V262" i="2"/>
  <c r="W262" i="2"/>
  <c r="X262" i="2"/>
  <c r="AA262" i="2"/>
  <c r="Y262" i="2"/>
  <c r="AB262" i="2"/>
  <c r="AC262" i="2"/>
  <c r="AK262" i="2"/>
  <c r="AI263" i="2"/>
  <c r="AJ263" i="2"/>
  <c r="V263" i="2"/>
  <c r="W263" i="2"/>
  <c r="X263" i="2"/>
  <c r="AA263" i="2"/>
  <c r="Y263" i="2"/>
  <c r="AB263" i="2"/>
  <c r="AC263" i="2"/>
  <c r="AK263" i="2"/>
  <c r="AI264" i="2"/>
  <c r="AJ264" i="2"/>
  <c r="V264" i="2"/>
  <c r="W264" i="2"/>
  <c r="X264" i="2"/>
  <c r="AA264" i="2"/>
  <c r="Y264" i="2"/>
  <c r="AB264" i="2"/>
  <c r="AC264" i="2"/>
  <c r="AK264" i="2"/>
  <c r="AI265" i="2"/>
  <c r="AJ265" i="2"/>
  <c r="V265" i="2"/>
  <c r="W265" i="2"/>
  <c r="X265" i="2"/>
  <c r="AA265" i="2"/>
  <c r="Y265" i="2"/>
  <c r="AB265" i="2"/>
  <c r="AC265" i="2"/>
  <c r="AK265" i="2"/>
  <c r="AI266" i="2"/>
  <c r="AJ266" i="2"/>
  <c r="V266" i="2"/>
  <c r="W266" i="2"/>
  <c r="X266" i="2"/>
  <c r="AA266" i="2"/>
  <c r="Y266" i="2"/>
  <c r="AB266" i="2"/>
  <c r="AC266" i="2"/>
  <c r="AK266" i="2"/>
  <c r="AI267" i="2"/>
  <c r="AJ267" i="2"/>
  <c r="V267" i="2"/>
  <c r="W267" i="2"/>
  <c r="X267" i="2"/>
  <c r="AA267" i="2"/>
  <c r="Y267" i="2"/>
  <c r="AB267" i="2"/>
  <c r="AC267" i="2"/>
  <c r="AK267" i="2"/>
  <c r="AI268" i="2"/>
  <c r="AJ268" i="2"/>
  <c r="V268" i="2"/>
  <c r="W268" i="2"/>
  <c r="X268" i="2"/>
  <c r="AA268" i="2"/>
  <c r="Y268" i="2"/>
  <c r="AB268" i="2"/>
  <c r="AC268" i="2"/>
  <c r="AK268" i="2"/>
  <c r="AI269" i="2"/>
  <c r="AJ269" i="2"/>
  <c r="V269" i="2"/>
  <c r="W269" i="2"/>
  <c r="X269" i="2"/>
  <c r="AA269" i="2"/>
  <c r="Y269" i="2"/>
  <c r="AB269" i="2"/>
  <c r="AC269" i="2"/>
  <c r="AK269" i="2"/>
  <c r="AI270" i="2"/>
  <c r="AJ270" i="2"/>
  <c r="V270" i="2"/>
  <c r="W270" i="2"/>
  <c r="X270" i="2"/>
  <c r="AA270" i="2"/>
  <c r="Y270" i="2"/>
  <c r="AB270" i="2"/>
  <c r="AC270" i="2"/>
  <c r="AK270" i="2"/>
  <c r="AI271" i="2"/>
  <c r="AJ271" i="2"/>
  <c r="V271" i="2"/>
  <c r="W271" i="2"/>
  <c r="X271" i="2"/>
  <c r="AA271" i="2"/>
  <c r="Y271" i="2"/>
  <c r="AB271" i="2"/>
  <c r="AC271" i="2"/>
  <c r="AK271" i="2"/>
  <c r="AI272" i="2"/>
  <c r="AJ272" i="2"/>
  <c r="V272" i="2"/>
  <c r="W272" i="2"/>
  <c r="X272" i="2"/>
  <c r="AA272" i="2"/>
  <c r="Y272" i="2"/>
  <c r="AB272" i="2"/>
  <c r="AC272" i="2"/>
  <c r="AK272" i="2"/>
  <c r="AI273" i="2"/>
  <c r="AJ273" i="2"/>
  <c r="V273" i="2"/>
  <c r="W273" i="2"/>
  <c r="X273" i="2"/>
  <c r="AA273" i="2"/>
  <c r="Y273" i="2"/>
  <c r="AB273" i="2"/>
  <c r="AC273" i="2"/>
  <c r="AK273" i="2"/>
  <c r="AI274" i="2"/>
  <c r="AJ274" i="2"/>
  <c r="V274" i="2"/>
  <c r="W274" i="2"/>
  <c r="X274" i="2"/>
  <c r="AA274" i="2"/>
  <c r="Y274" i="2"/>
  <c r="AB274" i="2"/>
  <c r="AC274" i="2"/>
  <c r="AK274" i="2"/>
  <c r="AI275" i="2"/>
  <c r="AJ275" i="2"/>
  <c r="V275" i="2"/>
  <c r="W275" i="2"/>
  <c r="X275" i="2"/>
  <c r="AA275" i="2"/>
  <c r="Y275" i="2"/>
  <c r="AB275" i="2"/>
  <c r="AC275" i="2"/>
  <c r="AK275" i="2"/>
  <c r="AI276" i="2"/>
  <c r="AJ276" i="2"/>
  <c r="V276" i="2"/>
  <c r="W276" i="2"/>
  <c r="X276" i="2"/>
  <c r="AA276" i="2"/>
  <c r="Y276" i="2"/>
  <c r="AB276" i="2"/>
  <c r="AC276" i="2"/>
  <c r="AK276" i="2"/>
  <c r="AI277" i="2"/>
  <c r="AJ277" i="2"/>
  <c r="V277" i="2"/>
  <c r="W277" i="2"/>
  <c r="X277" i="2"/>
  <c r="AA277" i="2"/>
  <c r="Y277" i="2"/>
  <c r="AB277" i="2"/>
  <c r="AC277" i="2"/>
  <c r="AK277" i="2"/>
  <c r="AI278" i="2"/>
  <c r="AJ278" i="2"/>
  <c r="V278" i="2"/>
  <c r="W278" i="2"/>
  <c r="X278" i="2"/>
  <c r="AA278" i="2"/>
  <c r="Y278" i="2"/>
  <c r="AB278" i="2"/>
  <c r="AC278" i="2"/>
  <c r="AK278" i="2"/>
  <c r="AI279" i="2"/>
  <c r="AJ279" i="2"/>
  <c r="V279" i="2"/>
  <c r="W279" i="2"/>
  <c r="X279" i="2"/>
  <c r="AA279" i="2"/>
  <c r="Y279" i="2"/>
  <c r="AB279" i="2"/>
  <c r="AC279" i="2"/>
  <c r="AK279" i="2"/>
  <c r="AI280" i="2"/>
  <c r="AJ280" i="2"/>
  <c r="V280" i="2"/>
  <c r="W280" i="2"/>
  <c r="X280" i="2"/>
  <c r="AA280" i="2"/>
  <c r="Y280" i="2"/>
  <c r="AB280" i="2"/>
  <c r="AC280" i="2"/>
  <c r="AK280" i="2"/>
  <c r="AI281" i="2"/>
  <c r="AJ281" i="2"/>
  <c r="V281" i="2"/>
  <c r="W281" i="2"/>
  <c r="X281" i="2"/>
  <c r="AA281" i="2"/>
  <c r="Y281" i="2"/>
  <c r="AB281" i="2"/>
  <c r="AC281" i="2"/>
  <c r="AK281" i="2"/>
  <c r="AI282" i="2"/>
  <c r="AJ282" i="2"/>
  <c r="V282" i="2"/>
  <c r="W282" i="2"/>
  <c r="X282" i="2"/>
  <c r="AA282" i="2"/>
  <c r="Y282" i="2"/>
  <c r="AB282" i="2"/>
  <c r="AC282" i="2"/>
  <c r="AK282" i="2"/>
  <c r="AI283" i="2"/>
  <c r="AJ283" i="2"/>
  <c r="V283" i="2"/>
  <c r="W283" i="2"/>
  <c r="X283" i="2"/>
  <c r="AA283" i="2"/>
  <c r="Y283" i="2"/>
  <c r="AB283" i="2"/>
  <c r="AC283" i="2"/>
  <c r="AK283" i="2"/>
  <c r="AI284" i="2"/>
  <c r="AJ284" i="2"/>
  <c r="V284" i="2"/>
  <c r="W284" i="2"/>
  <c r="X284" i="2"/>
  <c r="AA284" i="2"/>
  <c r="Y284" i="2"/>
  <c r="AB284" i="2"/>
  <c r="AC284" i="2"/>
  <c r="AK284" i="2"/>
  <c r="AI285" i="2"/>
  <c r="AJ285" i="2"/>
  <c r="V285" i="2"/>
  <c r="W285" i="2"/>
  <c r="X285" i="2"/>
  <c r="AA285" i="2"/>
  <c r="Y285" i="2"/>
  <c r="AB285" i="2"/>
  <c r="AC285" i="2"/>
  <c r="AK285" i="2"/>
  <c r="AI286" i="2"/>
  <c r="AJ286" i="2"/>
  <c r="V286" i="2"/>
  <c r="W286" i="2"/>
  <c r="X286" i="2"/>
  <c r="AA286" i="2"/>
  <c r="Y286" i="2"/>
  <c r="AB286" i="2"/>
  <c r="AC286" i="2"/>
  <c r="AK286" i="2"/>
  <c r="AI287" i="2"/>
  <c r="AJ287" i="2"/>
  <c r="V287" i="2"/>
  <c r="W287" i="2"/>
  <c r="X287" i="2"/>
  <c r="AA287" i="2"/>
  <c r="Y287" i="2"/>
  <c r="AB287" i="2"/>
  <c r="AC287" i="2"/>
  <c r="AK287" i="2"/>
  <c r="AI288" i="2"/>
  <c r="AJ288" i="2"/>
  <c r="V288" i="2"/>
  <c r="W288" i="2"/>
  <c r="X288" i="2"/>
  <c r="AA288" i="2"/>
  <c r="Y288" i="2"/>
  <c r="AB288" i="2"/>
  <c r="AC288" i="2"/>
  <c r="AK288" i="2"/>
  <c r="AI289" i="2"/>
  <c r="AJ289" i="2"/>
  <c r="V289" i="2"/>
  <c r="W289" i="2"/>
  <c r="X289" i="2"/>
  <c r="AA289" i="2"/>
  <c r="Y289" i="2"/>
  <c r="AB289" i="2"/>
  <c r="AC289" i="2"/>
  <c r="AK289" i="2"/>
  <c r="AI290" i="2"/>
  <c r="AJ290" i="2"/>
  <c r="V290" i="2"/>
  <c r="W290" i="2"/>
  <c r="X290" i="2"/>
  <c r="AA290" i="2"/>
  <c r="Y290" i="2"/>
  <c r="AB290" i="2"/>
  <c r="AC290" i="2"/>
  <c r="AK290" i="2"/>
  <c r="AI291" i="2"/>
  <c r="AJ291" i="2"/>
  <c r="V291" i="2"/>
  <c r="W291" i="2"/>
  <c r="X291" i="2"/>
  <c r="AA291" i="2"/>
  <c r="Y291" i="2"/>
  <c r="AB291" i="2"/>
  <c r="AC291" i="2"/>
  <c r="AK291" i="2"/>
  <c r="AI292" i="2"/>
  <c r="AJ292" i="2"/>
  <c r="V292" i="2"/>
  <c r="W292" i="2"/>
  <c r="X292" i="2"/>
  <c r="AA292" i="2"/>
  <c r="Y292" i="2"/>
  <c r="AB292" i="2"/>
  <c r="AC292" i="2"/>
  <c r="AK292" i="2"/>
  <c r="AI293" i="2"/>
  <c r="AJ293" i="2"/>
  <c r="V293" i="2"/>
  <c r="W293" i="2"/>
  <c r="X293" i="2"/>
  <c r="AA293" i="2"/>
  <c r="Y293" i="2"/>
  <c r="AB293" i="2"/>
  <c r="AC293" i="2"/>
  <c r="AK293" i="2"/>
  <c r="AI294" i="2"/>
  <c r="AJ294" i="2"/>
  <c r="V294" i="2"/>
  <c r="W294" i="2"/>
  <c r="X294" i="2"/>
  <c r="AA294" i="2"/>
  <c r="Y294" i="2"/>
  <c r="AB294" i="2"/>
  <c r="AC294" i="2"/>
  <c r="AK294" i="2"/>
  <c r="AI295" i="2"/>
  <c r="AJ295" i="2"/>
  <c r="V295" i="2"/>
  <c r="W295" i="2"/>
  <c r="X295" i="2"/>
  <c r="AA295" i="2"/>
  <c r="Y295" i="2"/>
  <c r="AB295" i="2"/>
  <c r="AC295" i="2"/>
  <c r="AK295" i="2"/>
  <c r="AI296" i="2"/>
  <c r="AJ296" i="2"/>
  <c r="V296" i="2"/>
  <c r="W296" i="2"/>
  <c r="X296" i="2"/>
  <c r="AA296" i="2"/>
  <c r="Y296" i="2"/>
  <c r="AB296" i="2"/>
  <c r="AC296" i="2"/>
  <c r="AK296" i="2"/>
  <c r="AI297" i="2"/>
  <c r="AJ297" i="2"/>
  <c r="V297" i="2"/>
  <c r="W297" i="2"/>
  <c r="X297" i="2"/>
  <c r="AA297" i="2"/>
  <c r="Y297" i="2"/>
  <c r="AB297" i="2"/>
  <c r="AC297" i="2"/>
  <c r="AK297" i="2"/>
  <c r="AI298" i="2"/>
  <c r="AJ298" i="2"/>
  <c r="V298" i="2"/>
  <c r="W298" i="2"/>
  <c r="X298" i="2"/>
  <c r="AA298" i="2"/>
  <c r="Y298" i="2"/>
  <c r="AB298" i="2"/>
  <c r="AC298" i="2"/>
  <c r="AK298" i="2"/>
  <c r="AI299" i="2"/>
  <c r="AJ299" i="2"/>
  <c r="V299" i="2"/>
  <c r="W299" i="2"/>
  <c r="X299" i="2"/>
  <c r="AA299" i="2"/>
  <c r="Y299" i="2"/>
  <c r="AB299" i="2"/>
  <c r="AC299" i="2"/>
  <c r="AK299" i="2"/>
  <c r="AI300" i="2"/>
  <c r="AJ300" i="2"/>
  <c r="V300" i="2"/>
  <c r="W300" i="2"/>
  <c r="X300" i="2"/>
  <c r="AA300" i="2"/>
  <c r="Y300" i="2"/>
  <c r="AB300" i="2"/>
  <c r="AC300" i="2"/>
  <c r="AK300" i="2"/>
  <c r="AI301" i="2"/>
  <c r="AJ301" i="2"/>
  <c r="V301" i="2"/>
  <c r="W301" i="2"/>
  <c r="X301" i="2"/>
  <c r="AA301" i="2"/>
  <c r="Y301" i="2"/>
  <c r="AB301" i="2"/>
  <c r="AC301" i="2"/>
  <c r="AK301" i="2"/>
  <c r="AI302" i="2"/>
  <c r="AJ302" i="2"/>
  <c r="V302" i="2"/>
  <c r="W302" i="2"/>
  <c r="X302" i="2"/>
  <c r="AA302" i="2"/>
  <c r="Y302" i="2"/>
  <c r="AB302" i="2"/>
  <c r="AC302" i="2"/>
  <c r="AK302" i="2"/>
  <c r="AI303" i="2"/>
  <c r="AJ303" i="2"/>
  <c r="V303" i="2"/>
  <c r="W303" i="2"/>
  <c r="X303" i="2"/>
  <c r="AA303" i="2"/>
  <c r="Y303" i="2"/>
  <c r="AB303" i="2"/>
  <c r="AC303" i="2"/>
  <c r="AK303" i="2"/>
  <c r="AI304" i="2"/>
  <c r="AJ304" i="2"/>
  <c r="V304" i="2"/>
  <c r="W304" i="2"/>
  <c r="X304" i="2"/>
  <c r="AA304" i="2"/>
  <c r="Y304" i="2"/>
  <c r="AB304" i="2"/>
  <c r="AC304" i="2"/>
  <c r="AK304" i="2"/>
  <c r="AI305" i="2"/>
  <c r="AJ305" i="2"/>
  <c r="V305" i="2"/>
  <c r="W305" i="2"/>
  <c r="X305" i="2"/>
  <c r="AA305" i="2"/>
  <c r="Y305" i="2"/>
  <c r="AB305" i="2"/>
  <c r="AC305" i="2"/>
  <c r="AK305" i="2"/>
  <c r="AI306" i="2"/>
  <c r="AJ306" i="2"/>
  <c r="V306" i="2"/>
  <c r="W306" i="2"/>
  <c r="X306" i="2"/>
  <c r="AA306" i="2"/>
  <c r="Y306" i="2"/>
  <c r="AB306" i="2"/>
  <c r="AC306" i="2"/>
  <c r="AK306" i="2"/>
  <c r="AI307" i="2"/>
  <c r="AJ307" i="2"/>
  <c r="V307" i="2"/>
  <c r="W307" i="2"/>
  <c r="X307" i="2"/>
  <c r="AA307" i="2"/>
  <c r="Y307" i="2"/>
  <c r="AB307" i="2"/>
  <c r="AC307" i="2"/>
  <c r="AK307" i="2"/>
  <c r="AI308" i="2"/>
  <c r="AJ308" i="2"/>
  <c r="V308" i="2"/>
  <c r="W308" i="2"/>
  <c r="X308" i="2"/>
  <c r="AA308" i="2"/>
  <c r="Y308" i="2"/>
  <c r="AB308" i="2"/>
  <c r="AC308" i="2"/>
  <c r="AK308" i="2"/>
  <c r="AI309" i="2"/>
  <c r="AJ309" i="2"/>
  <c r="V309" i="2"/>
  <c r="W309" i="2"/>
  <c r="X309" i="2"/>
  <c r="AA309" i="2"/>
  <c r="Y309" i="2"/>
  <c r="AB309" i="2"/>
  <c r="AC309" i="2"/>
  <c r="AK309" i="2"/>
  <c r="AI310" i="2"/>
  <c r="AJ310" i="2"/>
  <c r="V310" i="2"/>
  <c r="W310" i="2"/>
  <c r="X310" i="2"/>
  <c r="AA310" i="2"/>
  <c r="Y310" i="2"/>
  <c r="AB310" i="2"/>
  <c r="AC310" i="2"/>
  <c r="AK310" i="2"/>
  <c r="AI311" i="2"/>
  <c r="AJ311" i="2"/>
  <c r="V311" i="2"/>
  <c r="W311" i="2"/>
  <c r="X311" i="2"/>
  <c r="AA311" i="2"/>
  <c r="Y311" i="2"/>
  <c r="AB311" i="2"/>
  <c r="AC311" i="2"/>
  <c r="AK311" i="2"/>
  <c r="AI312" i="2"/>
  <c r="AJ312" i="2"/>
  <c r="V312" i="2"/>
  <c r="W312" i="2"/>
  <c r="X312" i="2"/>
  <c r="AA312" i="2"/>
  <c r="Y312" i="2"/>
  <c r="AB312" i="2"/>
  <c r="AC312" i="2"/>
  <c r="AK312" i="2"/>
  <c r="AI313" i="2"/>
  <c r="AJ313" i="2"/>
  <c r="V313" i="2"/>
  <c r="W313" i="2"/>
  <c r="X313" i="2"/>
  <c r="AA313" i="2"/>
  <c r="Y313" i="2"/>
  <c r="AB313" i="2"/>
  <c r="AC313" i="2"/>
  <c r="AK313" i="2"/>
  <c r="AI314" i="2"/>
  <c r="AJ314" i="2"/>
  <c r="V314" i="2"/>
  <c r="W314" i="2"/>
  <c r="X314" i="2"/>
  <c r="AA314" i="2"/>
  <c r="Y314" i="2"/>
  <c r="AB314" i="2"/>
  <c r="AC314" i="2"/>
  <c r="AK314" i="2"/>
  <c r="AI315" i="2"/>
  <c r="AJ315" i="2"/>
  <c r="V315" i="2"/>
  <c r="W315" i="2"/>
  <c r="X315" i="2"/>
  <c r="AA315" i="2"/>
  <c r="Y315" i="2"/>
  <c r="AB315" i="2"/>
  <c r="AC315" i="2"/>
  <c r="AK315" i="2"/>
  <c r="AI316" i="2"/>
  <c r="AJ316" i="2"/>
  <c r="V316" i="2"/>
  <c r="W316" i="2"/>
  <c r="X316" i="2"/>
  <c r="AA316" i="2"/>
  <c r="Y316" i="2"/>
  <c r="AB316" i="2"/>
  <c r="AC316" i="2"/>
  <c r="AK316" i="2"/>
  <c r="AI317" i="2"/>
  <c r="AJ317" i="2"/>
  <c r="V317" i="2"/>
  <c r="W317" i="2"/>
  <c r="X317" i="2"/>
  <c r="AA317" i="2"/>
  <c r="Y317" i="2"/>
  <c r="AB317" i="2"/>
  <c r="AC317" i="2"/>
  <c r="AK317" i="2"/>
  <c r="AI318" i="2"/>
  <c r="AJ318" i="2"/>
  <c r="V318" i="2"/>
  <c r="W318" i="2"/>
  <c r="X318" i="2"/>
  <c r="AA318" i="2"/>
  <c r="Y318" i="2"/>
  <c r="AB318" i="2"/>
  <c r="AC318" i="2"/>
  <c r="AK318" i="2"/>
  <c r="AI319" i="2"/>
  <c r="AJ319" i="2"/>
  <c r="V319" i="2"/>
  <c r="W319" i="2"/>
  <c r="X319" i="2"/>
  <c r="AA319" i="2"/>
  <c r="Y319" i="2"/>
  <c r="AB319" i="2"/>
  <c r="AC319" i="2"/>
  <c r="AK319" i="2"/>
  <c r="AI320" i="2"/>
  <c r="AJ320" i="2"/>
  <c r="V320" i="2"/>
  <c r="W320" i="2"/>
  <c r="X320" i="2"/>
  <c r="AA320" i="2"/>
  <c r="Y320" i="2"/>
  <c r="AB320" i="2"/>
  <c r="AC320" i="2"/>
  <c r="AK320" i="2"/>
  <c r="AI321" i="2"/>
  <c r="AJ321" i="2"/>
  <c r="V321" i="2"/>
  <c r="W321" i="2"/>
  <c r="X321" i="2"/>
  <c r="AA321" i="2"/>
  <c r="Y321" i="2"/>
  <c r="AB321" i="2"/>
  <c r="AC321" i="2"/>
  <c r="AK321" i="2"/>
  <c r="AI322" i="2"/>
  <c r="AJ322" i="2"/>
  <c r="V322" i="2"/>
  <c r="W322" i="2"/>
  <c r="X322" i="2"/>
  <c r="AA322" i="2"/>
  <c r="Y322" i="2"/>
  <c r="AB322" i="2"/>
  <c r="AC322" i="2"/>
  <c r="AK322" i="2"/>
  <c r="AI323" i="2"/>
  <c r="AJ323" i="2"/>
  <c r="V323" i="2"/>
  <c r="W323" i="2"/>
  <c r="X323" i="2"/>
  <c r="AA323" i="2"/>
  <c r="Y323" i="2"/>
  <c r="AB323" i="2"/>
  <c r="AC323" i="2"/>
  <c r="AK323" i="2"/>
  <c r="AI324" i="2"/>
  <c r="AJ324" i="2"/>
  <c r="V324" i="2"/>
  <c r="W324" i="2"/>
  <c r="X324" i="2"/>
  <c r="AA324" i="2"/>
  <c r="Y324" i="2"/>
  <c r="AB324" i="2"/>
  <c r="AC324" i="2"/>
  <c r="AK324" i="2"/>
  <c r="AI325" i="2"/>
  <c r="AJ325" i="2"/>
  <c r="V325" i="2"/>
  <c r="W325" i="2"/>
  <c r="X325" i="2"/>
  <c r="AA325" i="2"/>
  <c r="Y325" i="2"/>
  <c r="AB325" i="2"/>
  <c r="AC325" i="2"/>
  <c r="AK325" i="2"/>
  <c r="AI326" i="2"/>
  <c r="AJ326" i="2"/>
  <c r="V326" i="2"/>
  <c r="W326" i="2"/>
  <c r="X326" i="2"/>
  <c r="AA326" i="2"/>
  <c r="Y326" i="2"/>
  <c r="AB326" i="2"/>
  <c r="AC326" i="2"/>
  <c r="AK326" i="2"/>
  <c r="AI327" i="2"/>
  <c r="AJ327" i="2"/>
  <c r="V327" i="2"/>
  <c r="W327" i="2"/>
  <c r="X327" i="2"/>
  <c r="AA327" i="2"/>
  <c r="Y327" i="2"/>
  <c r="AB327" i="2"/>
  <c r="AC327" i="2"/>
  <c r="AK327" i="2"/>
  <c r="AI328" i="2"/>
  <c r="AJ328" i="2"/>
  <c r="V328" i="2"/>
  <c r="W328" i="2"/>
  <c r="X328" i="2"/>
  <c r="AA328" i="2"/>
  <c r="Y328" i="2"/>
  <c r="AB328" i="2"/>
  <c r="AC328" i="2"/>
  <c r="AK328" i="2"/>
  <c r="AI329" i="2"/>
  <c r="AJ329" i="2"/>
  <c r="V329" i="2"/>
  <c r="W329" i="2"/>
  <c r="X329" i="2"/>
  <c r="AA329" i="2"/>
  <c r="Y329" i="2"/>
  <c r="AB329" i="2"/>
  <c r="AC329" i="2"/>
  <c r="AK329" i="2"/>
  <c r="AI330" i="2"/>
  <c r="AJ330" i="2"/>
  <c r="V330" i="2"/>
  <c r="W330" i="2"/>
  <c r="X330" i="2"/>
  <c r="AA330" i="2"/>
  <c r="Y330" i="2"/>
  <c r="AB330" i="2"/>
  <c r="AC330" i="2"/>
  <c r="AK330" i="2"/>
  <c r="AI331" i="2"/>
  <c r="AJ331" i="2"/>
  <c r="V331" i="2"/>
  <c r="W331" i="2"/>
  <c r="X331" i="2"/>
  <c r="AA331" i="2"/>
  <c r="Y331" i="2"/>
  <c r="AB331" i="2"/>
  <c r="AC331" i="2"/>
  <c r="AK331" i="2"/>
  <c r="AI332" i="2"/>
  <c r="AJ332" i="2"/>
  <c r="V332" i="2"/>
  <c r="W332" i="2"/>
  <c r="X332" i="2"/>
  <c r="AA332" i="2"/>
  <c r="Y332" i="2"/>
  <c r="AB332" i="2"/>
  <c r="AC332" i="2"/>
  <c r="AK332" i="2"/>
  <c r="AI333" i="2"/>
  <c r="AJ333" i="2"/>
  <c r="V333" i="2"/>
  <c r="W333" i="2"/>
  <c r="X333" i="2"/>
  <c r="AA333" i="2"/>
  <c r="Y333" i="2"/>
  <c r="AB333" i="2"/>
  <c r="AC333" i="2"/>
  <c r="AK333" i="2"/>
  <c r="AI334" i="2"/>
  <c r="AJ334" i="2"/>
  <c r="V334" i="2"/>
  <c r="W334" i="2"/>
  <c r="X334" i="2"/>
  <c r="AA334" i="2"/>
  <c r="Y334" i="2"/>
  <c r="AB334" i="2"/>
  <c r="AC334" i="2"/>
  <c r="AK334" i="2"/>
  <c r="AI335" i="2"/>
  <c r="AJ335" i="2"/>
  <c r="V335" i="2"/>
  <c r="W335" i="2"/>
  <c r="X335" i="2"/>
  <c r="AA335" i="2"/>
  <c r="Y335" i="2"/>
  <c r="AB335" i="2"/>
  <c r="AC335" i="2"/>
  <c r="AK335" i="2"/>
  <c r="AI336" i="2"/>
  <c r="AJ336" i="2"/>
  <c r="V336" i="2"/>
  <c r="W336" i="2"/>
  <c r="X336" i="2"/>
  <c r="AA336" i="2"/>
  <c r="Y336" i="2"/>
  <c r="AB336" i="2"/>
  <c r="AC336" i="2"/>
  <c r="AK336" i="2"/>
  <c r="AI337" i="2"/>
  <c r="AJ337" i="2"/>
  <c r="V337" i="2"/>
  <c r="W337" i="2"/>
  <c r="X337" i="2"/>
  <c r="AA337" i="2"/>
  <c r="Y337" i="2"/>
  <c r="AB337" i="2"/>
  <c r="AC337" i="2"/>
  <c r="AK337" i="2"/>
  <c r="AI338" i="2"/>
  <c r="AJ338" i="2"/>
  <c r="V338" i="2"/>
  <c r="W338" i="2"/>
  <c r="X338" i="2"/>
  <c r="AA338" i="2"/>
  <c r="Y338" i="2"/>
  <c r="AB338" i="2"/>
  <c r="AC338" i="2"/>
  <c r="AK338" i="2"/>
  <c r="AI339" i="2"/>
  <c r="AJ339" i="2"/>
  <c r="V339" i="2"/>
  <c r="W339" i="2"/>
  <c r="X339" i="2"/>
  <c r="AA339" i="2"/>
  <c r="Y339" i="2"/>
  <c r="AB339" i="2"/>
  <c r="AC339" i="2"/>
  <c r="AK339" i="2"/>
  <c r="AI340" i="2"/>
  <c r="AJ340" i="2"/>
  <c r="V340" i="2"/>
  <c r="W340" i="2"/>
  <c r="X340" i="2"/>
  <c r="AA340" i="2"/>
  <c r="Y340" i="2"/>
  <c r="AB340" i="2"/>
  <c r="AC340" i="2"/>
  <c r="AK340" i="2"/>
  <c r="AI341" i="2"/>
  <c r="AJ341" i="2"/>
  <c r="V341" i="2"/>
  <c r="W341" i="2"/>
  <c r="X341" i="2"/>
  <c r="AA341" i="2"/>
  <c r="Y341" i="2"/>
  <c r="AB341" i="2"/>
  <c r="AC341" i="2"/>
  <c r="AK341" i="2"/>
  <c r="AI342" i="2"/>
  <c r="AJ342" i="2"/>
  <c r="V342" i="2"/>
  <c r="W342" i="2"/>
  <c r="X342" i="2"/>
  <c r="AA342" i="2"/>
  <c r="Y342" i="2"/>
  <c r="AB342" i="2"/>
  <c r="AC342" i="2"/>
  <c r="AK342" i="2"/>
  <c r="AI343" i="2"/>
  <c r="AJ343" i="2"/>
  <c r="V343" i="2"/>
  <c r="W343" i="2"/>
  <c r="X343" i="2"/>
  <c r="AA343" i="2"/>
  <c r="Y343" i="2"/>
  <c r="AB343" i="2"/>
  <c r="AC343" i="2"/>
  <c r="AK343" i="2"/>
  <c r="AI344" i="2"/>
  <c r="AJ344" i="2"/>
  <c r="V344" i="2"/>
  <c r="W344" i="2"/>
  <c r="X344" i="2"/>
  <c r="AA344" i="2"/>
  <c r="Y344" i="2"/>
  <c r="AB344" i="2"/>
  <c r="AC344" i="2"/>
  <c r="AK344" i="2"/>
  <c r="AI345" i="2"/>
  <c r="AJ345" i="2"/>
  <c r="V345" i="2"/>
  <c r="W345" i="2"/>
  <c r="X345" i="2"/>
  <c r="AA345" i="2"/>
  <c r="Y345" i="2"/>
  <c r="AB345" i="2"/>
  <c r="AC345" i="2"/>
  <c r="AK345" i="2"/>
  <c r="AI346" i="2"/>
  <c r="AJ346" i="2"/>
  <c r="V346" i="2"/>
  <c r="W346" i="2"/>
  <c r="X346" i="2"/>
  <c r="AA346" i="2"/>
  <c r="Y346" i="2"/>
  <c r="AB346" i="2"/>
  <c r="AC346" i="2"/>
  <c r="AK346" i="2"/>
  <c r="AI347" i="2"/>
  <c r="AJ347" i="2"/>
  <c r="V347" i="2"/>
  <c r="W347" i="2"/>
  <c r="X347" i="2"/>
  <c r="AA347" i="2"/>
  <c r="Y347" i="2"/>
  <c r="AB347" i="2"/>
  <c r="AC347" i="2"/>
  <c r="AK347" i="2"/>
  <c r="AI348" i="2"/>
  <c r="AJ348" i="2"/>
  <c r="V348" i="2"/>
  <c r="W348" i="2"/>
  <c r="X348" i="2"/>
  <c r="AA348" i="2"/>
  <c r="Y348" i="2"/>
  <c r="AB348" i="2"/>
  <c r="AC348" i="2"/>
  <c r="AK348" i="2"/>
  <c r="AI349" i="2"/>
  <c r="AJ349" i="2"/>
  <c r="V349" i="2"/>
  <c r="W349" i="2"/>
  <c r="X349" i="2"/>
  <c r="AA349" i="2"/>
  <c r="Y349" i="2"/>
  <c r="AB349" i="2"/>
  <c r="AC349" i="2"/>
  <c r="AK349" i="2"/>
  <c r="AI350" i="2"/>
  <c r="AJ350" i="2"/>
  <c r="V350" i="2"/>
  <c r="W350" i="2"/>
  <c r="X350" i="2"/>
  <c r="AA350" i="2"/>
  <c r="Y350" i="2"/>
  <c r="AB350" i="2"/>
  <c r="AC350" i="2"/>
  <c r="AK350" i="2"/>
  <c r="AI351" i="2"/>
  <c r="AJ351" i="2"/>
  <c r="V351" i="2"/>
  <c r="W351" i="2"/>
  <c r="X351" i="2"/>
  <c r="AA351" i="2"/>
  <c r="Y351" i="2"/>
  <c r="AB351" i="2"/>
  <c r="AC351" i="2"/>
  <c r="AK351" i="2"/>
  <c r="AI352" i="2"/>
  <c r="AJ352" i="2"/>
  <c r="V352" i="2"/>
  <c r="W352" i="2"/>
  <c r="X352" i="2"/>
  <c r="AA352" i="2"/>
  <c r="Y352" i="2"/>
  <c r="AB352" i="2"/>
  <c r="AC352" i="2"/>
  <c r="AK352" i="2"/>
  <c r="AI353" i="2"/>
  <c r="AJ353" i="2"/>
  <c r="V353" i="2"/>
  <c r="W353" i="2"/>
  <c r="X353" i="2"/>
  <c r="AA353" i="2"/>
  <c r="Y353" i="2"/>
  <c r="AB353" i="2"/>
  <c r="AC353" i="2"/>
  <c r="AK353" i="2"/>
  <c r="AI354" i="2"/>
  <c r="AJ354" i="2"/>
  <c r="V354" i="2"/>
  <c r="W354" i="2"/>
  <c r="X354" i="2"/>
  <c r="AA354" i="2"/>
  <c r="Y354" i="2"/>
  <c r="AB354" i="2"/>
  <c r="AC354" i="2"/>
  <c r="AK354" i="2"/>
  <c r="AI355" i="2"/>
  <c r="AJ355" i="2"/>
  <c r="V355" i="2"/>
  <c r="W355" i="2"/>
  <c r="X355" i="2"/>
  <c r="AA355" i="2"/>
  <c r="Y355" i="2"/>
  <c r="AB355" i="2"/>
  <c r="AC355" i="2"/>
  <c r="AK355" i="2"/>
  <c r="AI356" i="2"/>
  <c r="AJ356" i="2"/>
  <c r="V356" i="2"/>
  <c r="W356" i="2"/>
  <c r="X356" i="2"/>
  <c r="AA356" i="2"/>
  <c r="Y356" i="2"/>
  <c r="AB356" i="2"/>
  <c r="AC356" i="2"/>
  <c r="AK356" i="2"/>
  <c r="AI357" i="2"/>
  <c r="AJ357" i="2"/>
  <c r="V357" i="2"/>
  <c r="W357" i="2"/>
  <c r="X357" i="2"/>
  <c r="AA357" i="2"/>
  <c r="Y357" i="2"/>
  <c r="AB357" i="2"/>
  <c r="AC357" i="2"/>
  <c r="AK357" i="2"/>
  <c r="AI358" i="2"/>
  <c r="AJ358" i="2"/>
  <c r="V358" i="2"/>
  <c r="W358" i="2"/>
  <c r="X358" i="2"/>
  <c r="AA358" i="2"/>
  <c r="Y358" i="2"/>
  <c r="AB358" i="2"/>
  <c r="AC358" i="2"/>
  <c r="AK358" i="2"/>
  <c r="AI359" i="2"/>
  <c r="AJ359" i="2"/>
  <c r="V359" i="2"/>
  <c r="W359" i="2"/>
  <c r="X359" i="2"/>
  <c r="AA359" i="2"/>
  <c r="Y359" i="2"/>
  <c r="AB359" i="2"/>
  <c r="AC359" i="2"/>
  <c r="AK359" i="2"/>
  <c r="AI360" i="2"/>
  <c r="AJ360" i="2"/>
  <c r="V360" i="2"/>
  <c r="W360" i="2"/>
  <c r="X360" i="2"/>
  <c r="AA360" i="2"/>
  <c r="Y360" i="2"/>
  <c r="AB360" i="2"/>
  <c r="AC360" i="2"/>
  <c r="AK360" i="2"/>
  <c r="AI361" i="2"/>
  <c r="AJ361" i="2"/>
  <c r="V361" i="2"/>
  <c r="W361" i="2"/>
  <c r="X361" i="2"/>
  <c r="AA361" i="2"/>
  <c r="Y361" i="2"/>
  <c r="AB361" i="2"/>
  <c r="AC361" i="2"/>
  <c r="AK361" i="2"/>
  <c r="AI362" i="2"/>
  <c r="AJ362" i="2"/>
  <c r="V362" i="2"/>
  <c r="W362" i="2"/>
  <c r="X362" i="2"/>
  <c r="AA362" i="2"/>
  <c r="Y362" i="2"/>
  <c r="AB362" i="2"/>
  <c r="AC362" i="2"/>
  <c r="AK362" i="2"/>
  <c r="AI363" i="2"/>
  <c r="AJ363" i="2"/>
  <c r="V363" i="2"/>
  <c r="W363" i="2"/>
  <c r="X363" i="2"/>
  <c r="AA363" i="2"/>
  <c r="Y363" i="2"/>
  <c r="AB363" i="2"/>
  <c r="AC363" i="2"/>
  <c r="AK363" i="2"/>
  <c r="AI364" i="2"/>
  <c r="AJ364" i="2"/>
  <c r="V364" i="2"/>
  <c r="W364" i="2"/>
  <c r="X364" i="2"/>
  <c r="AA364" i="2"/>
  <c r="Y364" i="2"/>
  <c r="AB364" i="2"/>
  <c r="AC364" i="2"/>
  <c r="AK364" i="2"/>
  <c r="AI365" i="2"/>
  <c r="AJ365" i="2"/>
  <c r="V365" i="2"/>
  <c r="W365" i="2"/>
  <c r="X365" i="2"/>
  <c r="AA365" i="2"/>
  <c r="Y365" i="2"/>
  <c r="AB365" i="2"/>
  <c r="AC365" i="2"/>
  <c r="AK365" i="2"/>
  <c r="AI366" i="2"/>
  <c r="AJ366" i="2"/>
  <c r="V366" i="2"/>
  <c r="W366" i="2"/>
  <c r="X366" i="2"/>
  <c r="AA366" i="2"/>
  <c r="Y366" i="2"/>
  <c r="AB366" i="2"/>
  <c r="AC366" i="2"/>
  <c r="AK366" i="2"/>
  <c r="AI367" i="2"/>
  <c r="AJ367" i="2"/>
  <c r="V367" i="2"/>
  <c r="W367" i="2"/>
  <c r="X367" i="2"/>
  <c r="AA367" i="2"/>
  <c r="Y367" i="2"/>
  <c r="AB367" i="2"/>
  <c r="AC367" i="2"/>
  <c r="AK367" i="2"/>
  <c r="AI368" i="2"/>
  <c r="AJ368" i="2"/>
  <c r="V368" i="2"/>
  <c r="W368" i="2"/>
  <c r="X368" i="2"/>
  <c r="AA368" i="2"/>
  <c r="Y368" i="2"/>
  <c r="AB368" i="2"/>
  <c r="AC368" i="2"/>
  <c r="AK368" i="2"/>
  <c r="AI369" i="2"/>
  <c r="AJ369" i="2"/>
  <c r="V369" i="2"/>
  <c r="W369" i="2"/>
  <c r="X369" i="2"/>
  <c r="AA369" i="2"/>
  <c r="Y369" i="2"/>
  <c r="AB369" i="2"/>
  <c r="AC369" i="2"/>
  <c r="AK369" i="2"/>
  <c r="AI370" i="2"/>
  <c r="AJ370" i="2"/>
  <c r="V370" i="2"/>
  <c r="W370" i="2"/>
  <c r="X370" i="2"/>
  <c r="AA370" i="2"/>
  <c r="Y370" i="2"/>
  <c r="AB370" i="2"/>
  <c r="AC370" i="2"/>
  <c r="AK370" i="2"/>
  <c r="AI371" i="2"/>
  <c r="AJ371" i="2"/>
  <c r="V371" i="2"/>
  <c r="W371" i="2"/>
  <c r="X371" i="2"/>
  <c r="AA371" i="2"/>
  <c r="Y371" i="2"/>
  <c r="AB371" i="2"/>
  <c r="AC371" i="2"/>
  <c r="AK371" i="2"/>
  <c r="AI372" i="2"/>
  <c r="AJ372" i="2"/>
  <c r="V372" i="2"/>
  <c r="W372" i="2"/>
  <c r="X372" i="2"/>
  <c r="AA372" i="2"/>
  <c r="Y372" i="2"/>
  <c r="AB372" i="2"/>
  <c r="AC372" i="2"/>
  <c r="AK372" i="2"/>
  <c r="AI373" i="2"/>
  <c r="AJ373" i="2"/>
  <c r="V373" i="2"/>
  <c r="W373" i="2"/>
  <c r="X373" i="2"/>
  <c r="AA373" i="2"/>
  <c r="Y373" i="2"/>
  <c r="AB373" i="2"/>
  <c r="AC373" i="2"/>
  <c r="AK373" i="2"/>
  <c r="AI374" i="2"/>
  <c r="AJ374" i="2"/>
  <c r="V374" i="2"/>
  <c r="W374" i="2"/>
  <c r="X374" i="2"/>
  <c r="AA374" i="2"/>
  <c r="Y374" i="2"/>
  <c r="AB374" i="2"/>
  <c r="AC374" i="2"/>
  <c r="AK374" i="2"/>
  <c r="AI375" i="2"/>
  <c r="AJ375" i="2"/>
  <c r="V375" i="2"/>
  <c r="W375" i="2"/>
  <c r="X375" i="2"/>
  <c r="AA375" i="2"/>
  <c r="Y375" i="2"/>
  <c r="AB375" i="2"/>
  <c r="AC375" i="2"/>
  <c r="AK375" i="2"/>
  <c r="AI376" i="2"/>
  <c r="AJ376" i="2"/>
  <c r="V376" i="2"/>
  <c r="W376" i="2"/>
  <c r="X376" i="2"/>
  <c r="AA376" i="2"/>
  <c r="Y376" i="2"/>
  <c r="AB376" i="2"/>
  <c r="AC376" i="2"/>
  <c r="AK376" i="2"/>
  <c r="AI377" i="2"/>
  <c r="AJ377" i="2"/>
  <c r="V377" i="2"/>
  <c r="W377" i="2"/>
  <c r="X377" i="2"/>
  <c r="AA377" i="2"/>
  <c r="Y377" i="2"/>
  <c r="AB377" i="2"/>
  <c r="AC377" i="2"/>
  <c r="AK377" i="2"/>
  <c r="AI378" i="2"/>
  <c r="AJ378" i="2"/>
  <c r="V378" i="2"/>
  <c r="W378" i="2"/>
  <c r="X378" i="2"/>
  <c r="AA378" i="2"/>
  <c r="Y378" i="2"/>
  <c r="AB378" i="2"/>
  <c r="AC378" i="2"/>
  <c r="AK378" i="2"/>
  <c r="AI379" i="2"/>
  <c r="AJ379" i="2"/>
  <c r="V379" i="2"/>
  <c r="W379" i="2"/>
  <c r="X379" i="2"/>
  <c r="AA379" i="2"/>
  <c r="Y379" i="2"/>
  <c r="AB379" i="2"/>
  <c r="AC379" i="2"/>
  <c r="AK379" i="2"/>
  <c r="AI380" i="2"/>
  <c r="AJ380" i="2"/>
  <c r="V380" i="2"/>
  <c r="W380" i="2"/>
  <c r="X380" i="2"/>
  <c r="AA380" i="2"/>
  <c r="Y380" i="2"/>
  <c r="AB380" i="2"/>
  <c r="AC380" i="2"/>
  <c r="AK380" i="2"/>
  <c r="AI381" i="2"/>
  <c r="AJ381" i="2"/>
  <c r="V381" i="2"/>
  <c r="W381" i="2"/>
  <c r="X381" i="2"/>
  <c r="AA381" i="2"/>
  <c r="Y381" i="2"/>
  <c r="AB381" i="2"/>
  <c r="AC381" i="2"/>
  <c r="AK381" i="2"/>
  <c r="AI382" i="2"/>
  <c r="AJ382" i="2"/>
  <c r="V382" i="2"/>
  <c r="W382" i="2"/>
  <c r="X382" i="2"/>
  <c r="AA382" i="2"/>
  <c r="Y382" i="2"/>
  <c r="AB382" i="2"/>
  <c r="AC382" i="2"/>
  <c r="AK382" i="2"/>
  <c r="AI383" i="2"/>
  <c r="AJ383" i="2"/>
  <c r="V383" i="2"/>
  <c r="W383" i="2"/>
  <c r="X383" i="2"/>
  <c r="AA383" i="2"/>
  <c r="Y383" i="2"/>
  <c r="AB383" i="2"/>
  <c r="AC383" i="2"/>
  <c r="AK383" i="2"/>
  <c r="AI384" i="2"/>
  <c r="AJ384" i="2"/>
  <c r="V384" i="2"/>
  <c r="W384" i="2"/>
  <c r="X384" i="2"/>
  <c r="AA384" i="2"/>
  <c r="Y384" i="2"/>
  <c r="AB384" i="2"/>
  <c r="AC384" i="2"/>
  <c r="AK384" i="2"/>
  <c r="AI385" i="2"/>
  <c r="AJ385" i="2"/>
  <c r="V385" i="2"/>
  <c r="W385" i="2"/>
  <c r="X385" i="2"/>
  <c r="AA385" i="2"/>
  <c r="Y385" i="2"/>
  <c r="AB385" i="2"/>
  <c r="AC385" i="2"/>
  <c r="AK385" i="2"/>
  <c r="AI386" i="2"/>
  <c r="AJ386" i="2"/>
  <c r="V386" i="2"/>
  <c r="W386" i="2"/>
  <c r="X386" i="2"/>
  <c r="AA386" i="2"/>
  <c r="Y386" i="2"/>
  <c r="AB386" i="2"/>
  <c r="AC386" i="2"/>
  <c r="AK386" i="2"/>
  <c r="AI387" i="2"/>
  <c r="AJ387" i="2"/>
  <c r="V387" i="2"/>
  <c r="W387" i="2"/>
  <c r="X387" i="2"/>
  <c r="AA387" i="2"/>
  <c r="Y387" i="2"/>
  <c r="AB387" i="2"/>
  <c r="AC387" i="2"/>
  <c r="AK387" i="2"/>
  <c r="AI388" i="2"/>
  <c r="AJ388" i="2"/>
  <c r="V388" i="2"/>
  <c r="W388" i="2"/>
  <c r="X388" i="2"/>
  <c r="AA388" i="2"/>
  <c r="Y388" i="2"/>
  <c r="AB388" i="2"/>
  <c r="AC388" i="2"/>
  <c r="AK388" i="2"/>
  <c r="AI389" i="2"/>
  <c r="AJ389" i="2"/>
  <c r="V389" i="2"/>
  <c r="W389" i="2"/>
  <c r="X389" i="2"/>
  <c r="AA389" i="2"/>
  <c r="Y389" i="2"/>
  <c r="AB389" i="2"/>
  <c r="AC389" i="2"/>
  <c r="AK389" i="2"/>
  <c r="AI390" i="2"/>
  <c r="AJ390" i="2"/>
  <c r="V390" i="2"/>
  <c r="W390" i="2"/>
  <c r="X390" i="2"/>
  <c r="AA390" i="2"/>
  <c r="Y390" i="2"/>
  <c r="AB390" i="2"/>
  <c r="AC390" i="2"/>
  <c r="AK390" i="2"/>
  <c r="AI391" i="2"/>
  <c r="AJ391" i="2"/>
  <c r="V391" i="2"/>
  <c r="W391" i="2"/>
  <c r="X391" i="2"/>
  <c r="AA391" i="2"/>
  <c r="Y391" i="2"/>
  <c r="AB391" i="2"/>
  <c r="AC391" i="2"/>
  <c r="AK391" i="2"/>
  <c r="AI392" i="2"/>
  <c r="AJ392" i="2"/>
  <c r="V392" i="2"/>
  <c r="W392" i="2"/>
  <c r="X392" i="2"/>
  <c r="AA392" i="2"/>
  <c r="Y392" i="2"/>
  <c r="AB392" i="2"/>
  <c r="AC392" i="2"/>
  <c r="AK392" i="2"/>
  <c r="AI393" i="2"/>
  <c r="AJ393" i="2"/>
  <c r="V393" i="2"/>
  <c r="W393" i="2"/>
  <c r="X393" i="2"/>
  <c r="AA393" i="2"/>
  <c r="Y393" i="2"/>
  <c r="AB393" i="2"/>
  <c r="AC393" i="2"/>
  <c r="AK393" i="2"/>
  <c r="AI394" i="2"/>
  <c r="AJ394" i="2"/>
  <c r="V394" i="2"/>
  <c r="W394" i="2"/>
  <c r="X394" i="2"/>
  <c r="AA394" i="2"/>
  <c r="Y394" i="2"/>
  <c r="AB394" i="2"/>
  <c r="AC394" i="2"/>
  <c r="AK394" i="2"/>
  <c r="AI395" i="2"/>
  <c r="AJ395" i="2"/>
  <c r="V395" i="2"/>
  <c r="W395" i="2"/>
  <c r="X395" i="2"/>
  <c r="AA395" i="2"/>
  <c r="Y395" i="2"/>
  <c r="AB395" i="2"/>
  <c r="AC395" i="2"/>
  <c r="AK395" i="2"/>
  <c r="AI396" i="2"/>
  <c r="AJ396" i="2"/>
  <c r="V396" i="2"/>
  <c r="W396" i="2"/>
  <c r="X396" i="2"/>
  <c r="AA396" i="2"/>
  <c r="Y396" i="2"/>
  <c r="AB396" i="2"/>
  <c r="AC396" i="2"/>
  <c r="AK396" i="2"/>
  <c r="AI397" i="2"/>
  <c r="AJ397" i="2"/>
  <c r="V397" i="2"/>
  <c r="W397" i="2"/>
  <c r="X397" i="2"/>
  <c r="AA397" i="2"/>
  <c r="Y397" i="2"/>
  <c r="AB397" i="2"/>
  <c r="AC397" i="2"/>
  <c r="AK397" i="2"/>
  <c r="AI398" i="2"/>
  <c r="AJ398" i="2"/>
  <c r="V398" i="2"/>
  <c r="W398" i="2"/>
  <c r="X398" i="2"/>
  <c r="AA398" i="2"/>
  <c r="Y398" i="2"/>
  <c r="AB398" i="2"/>
  <c r="AC398" i="2"/>
  <c r="AK398" i="2"/>
  <c r="AI399" i="2"/>
  <c r="AJ399" i="2"/>
  <c r="V399" i="2"/>
  <c r="W399" i="2"/>
  <c r="X399" i="2"/>
  <c r="AA399" i="2"/>
  <c r="Y399" i="2"/>
  <c r="AB399" i="2"/>
  <c r="AC399" i="2"/>
  <c r="AK399" i="2"/>
  <c r="AI400" i="2"/>
  <c r="AJ400" i="2"/>
  <c r="V400" i="2"/>
  <c r="W400" i="2"/>
  <c r="X400" i="2"/>
  <c r="AA400" i="2"/>
  <c r="Y400" i="2"/>
  <c r="AB400" i="2"/>
  <c r="AC400" i="2"/>
  <c r="AK400" i="2"/>
  <c r="AI401" i="2"/>
  <c r="AJ401" i="2"/>
  <c r="V401" i="2"/>
  <c r="W401" i="2"/>
  <c r="X401" i="2"/>
  <c r="AA401" i="2"/>
  <c r="Y401" i="2"/>
  <c r="AB401" i="2"/>
  <c r="AC401" i="2"/>
  <c r="AK401" i="2"/>
  <c r="AI402" i="2"/>
  <c r="AJ402" i="2"/>
  <c r="V402" i="2"/>
  <c r="W402" i="2"/>
  <c r="X402" i="2"/>
  <c r="AA402" i="2"/>
  <c r="Y402" i="2"/>
  <c r="AB402" i="2"/>
  <c r="AC402" i="2"/>
  <c r="AK402" i="2"/>
  <c r="AI403" i="2"/>
  <c r="AJ403" i="2"/>
  <c r="V403" i="2"/>
  <c r="W403" i="2"/>
  <c r="X403" i="2"/>
  <c r="AA403" i="2"/>
  <c r="Y403" i="2"/>
  <c r="AB403" i="2"/>
  <c r="AC403" i="2"/>
  <c r="AK403" i="2"/>
  <c r="AI404" i="2"/>
  <c r="AJ404" i="2"/>
  <c r="V404" i="2"/>
  <c r="W404" i="2"/>
  <c r="X404" i="2"/>
  <c r="AA404" i="2"/>
  <c r="Y404" i="2"/>
  <c r="AB404" i="2"/>
  <c r="AC404" i="2"/>
  <c r="AK404" i="2"/>
  <c r="AI405" i="2"/>
  <c r="AJ405" i="2"/>
  <c r="V405" i="2"/>
  <c r="W405" i="2"/>
  <c r="X405" i="2"/>
  <c r="AA405" i="2"/>
  <c r="Y405" i="2"/>
  <c r="AB405" i="2"/>
  <c r="AC405" i="2"/>
  <c r="AK405" i="2"/>
  <c r="AI406" i="2"/>
  <c r="AJ406" i="2"/>
  <c r="V406" i="2"/>
  <c r="W406" i="2"/>
  <c r="X406" i="2"/>
  <c r="AA406" i="2"/>
  <c r="Y406" i="2"/>
  <c r="AB406" i="2"/>
  <c r="AC406" i="2"/>
  <c r="AK406" i="2"/>
  <c r="AI407" i="2"/>
  <c r="AJ407" i="2"/>
  <c r="V407" i="2"/>
  <c r="W407" i="2"/>
  <c r="X407" i="2"/>
  <c r="AA407" i="2"/>
  <c r="Y407" i="2"/>
  <c r="AB407" i="2"/>
  <c r="AC407" i="2"/>
  <c r="AK407" i="2"/>
  <c r="AI408" i="2"/>
  <c r="AJ408" i="2"/>
  <c r="V408" i="2"/>
  <c r="W408" i="2"/>
  <c r="X408" i="2"/>
  <c r="AA408" i="2"/>
  <c r="Y408" i="2"/>
  <c r="AB408" i="2"/>
  <c r="AC408" i="2"/>
  <c r="AK408" i="2"/>
  <c r="AI409" i="2"/>
  <c r="AJ409" i="2"/>
  <c r="V409" i="2"/>
  <c r="W409" i="2"/>
  <c r="X409" i="2"/>
  <c r="AA409" i="2"/>
  <c r="Y409" i="2"/>
  <c r="AB409" i="2"/>
  <c r="AC409" i="2"/>
  <c r="AK409" i="2"/>
  <c r="AI410" i="2"/>
  <c r="AJ410" i="2"/>
  <c r="V410" i="2"/>
  <c r="W410" i="2"/>
  <c r="X410" i="2"/>
  <c r="AA410" i="2"/>
  <c r="Y410" i="2"/>
  <c r="AB410" i="2"/>
  <c r="AC410" i="2"/>
  <c r="AK410" i="2"/>
  <c r="AI411" i="2"/>
  <c r="AJ411" i="2"/>
  <c r="V411" i="2"/>
  <c r="W411" i="2"/>
  <c r="X411" i="2"/>
  <c r="AA411" i="2"/>
  <c r="Y411" i="2"/>
  <c r="AB411" i="2"/>
  <c r="AC411" i="2"/>
  <c r="AK411" i="2"/>
  <c r="AI412" i="2"/>
  <c r="AJ412" i="2"/>
  <c r="V412" i="2"/>
  <c r="W412" i="2"/>
  <c r="X412" i="2"/>
  <c r="AA412" i="2"/>
  <c r="Y412" i="2"/>
  <c r="AB412" i="2"/>
  <c r="AC412" i="2"/>
  <c r="AK412" i="2"/>
  <c r="AI413" i="2"/>
  <c r="AJ413" i="2"/>
  <c r="V413" i="2"/>
  <c r="W413" i="2"/>
  <c r="X413" i="2"/>
  <c r="AA413" i="2"/>
  <c r="Y413" i="2"/>
  <c r="AB413" i="2"/>
  <c r="AC413" i="2"/>
  <c r="AK413" i="2"/>
  <c r="AI414" i="2"/>
  <c r="AJ414" i="2"/>
  <c r="V414" i="2"/>
  <c r="W414" i="2"/>
  <c r="X414" i="2"/>
  <c r="AA414" i="2"/>
  <c r="Y414" i="2"/>
  <c r="AB414" i="2"/>
  <c r="AC414" i="2"/>
  <c r="AK414" i="2"/>
  <c r="AI415" i="2"/>
  <c r="AJ415" i="2"/>
  <c r="V415" i="2"/>
  <c r="W415" i="2"/>
  <c r="X415" i="2"/>
  <c r="AA415" i="2"/>
  <c r="Y415" i="2"/>
  <c r="AB415" i="2"/>
  <c r="AC415" i="2"/>
  <c r="AK415" i="2"/>
  <c r="AI416" i="2"/>
  <c r="AJ416" i="2"/>
  <c r="V416" i="2"/>
  <c r="W416" i="2"/>
  <c r="X416" i="2"/>
  <c r="AA416" i="2"/>
  <c r="Y416" i="2"/>
  <c r="AB416" i="2"/>
  <c r="AC416" i="2"/>
  <c r="AK416" i="2"/>
  <c r="AI417" i="2"/>
  <c r="AJ417" i="2"/>
  <c r="V417" i="2"/>
  <c r="W417" i="2"/>
  <c r="X417" i="2"/>
  <c r="AA417" i="2"/>
  <c r="Y417" i="2"/>
  <c r="AB417" i="2"/>
  <c r="AC417" i="2"/>
  <c r="AK417" i="2"/>
  <c r="AI418" i="2"/>
  <c r="AJ418" i="2"/>
  <c r="V418" i="2"/>
  <c r="W418" i="2"/>
  <c r="X418" i="2"/>
  <c r="AA418" i="2"/>
  <c r="Y418" i="2"/>
  <c r="AB418" i="2"/>
  <c r="AC418" i="2"/>
  <c r="AK418" i="2"/>
  <c r="AI419" i="2"/>
  <c r="AJ419" i="2"/>
  <c r="V419" i="2"/>
  <c r="W419" i="2"/>
  <c r="X419" i="2"/>
  <c r="AA419" i="2"/>
  <c r="Y419" i="2"/>
  <c r="AB419" i="2"/>
  <c r="AC419" i="2"/>
  <c r="AK419" i="2"/>
  <c r="AI420" i="2"/>
  <c r="AJ420" i="2"/>
  <c r="V420" i="2"/>
  <c r="W420" i="2"/>
  <c r="X420" i="2"/>
  <c r="AA420" i="2"/>
  <c r="Y420" i="2"/>
  <c r="AB420" i="2"/>
  <c r="AC420" i="2"/>
  <c r="AK420" i="2"/>
  <c r="AI421" i="2"/>
  <c r="AJ421" i="2"/>
  <c r="V421" i="2"/>
  <c r="W421" i="2"/>
  <c r="X421" i="2"/>
  <c r="AA421" i="2"/>
  <c r="Y421" i="2"/>
  <c r="AB421" i="2"/>
  <c r="AC421" i="2"/>
  <c r="AK421" i="2"/>
  <c r="AI422" i="2"/>
  <c r="AJ422" i="2"/>
  <c r="V422" i="2"/>
  <c r="W422" i="2"/>
  <c r="X422" i="2"/>
  <c r="AA422" i="2"/>
  <c r="Y422" i="2"/>
  <c r="AB422" i="2"/>
  <c r="AC422" i="2"/>
  <c r="AK422" i="2"/>
  <c r="AI423" i="2"/>
  <c r="AJ423" i="2"/>
  <c r="V423" i="2"/>
  <c r="W423" i="2"/>
  <c r="X423" i="2"/>
  <c r="AA423" i="2"/>
  <c r="Y423" i="2"/>
  <c r="AB423" i="2"/>
  <c r="AC423" i="2"/>
  <c r="AK423" i="2"/>
  <c r="AI424" i="2"/>
  <c r="AJ424" i="2"/>
  <c r="V424" i="2"/>
  <c r="W424" i="2"/>
  <c r="X424" i="2"/>
  <c r="AA424" i="2"/>
  <c r="Y424" i="2"/>
  <c r="AB424" i="2"/>
  <c r="AC424" i="2"/>
  <c r="AK424" i="2"/>
  <c r="AI425" i="2"/>
  <c r="AJ425" i="2"/>
  <c r="V425" i="2"/>
  <c r="W425" i="2"/>
  <c r="X425" i="2"/>
  <c r="AA425" i="2"/>
  <c r="Y425" i="2"/>
  <c r="AB425" i="2"/>
  <c r="AC425" i="2"/>
  <c r="AK425" i="2"/>
  <c r="AI426" i="2"/>
  <c r="AJ426" i="2"/>
  <c r="V426" i="2"/>
  <c r="W426" i="2"/>
  <c r="X426" i="2"/>
  <c r="AA426" i="2"/>
  <c r="Y426" i="2"/>
  <c r="AB426" i="2"/>
  <c r="AC426" i="2"/>
  <c r="AK426" i="2"/>
  <c r="AI427" i="2"/>
  <c r="AJ427" i="2"/>
  <c r="V427" i="2"/>
  <c r="W427" i="2"/>
  <c r="X427" i="2"/>
  <c r="AA427" i="2"/>
  <c r="Y427" i="2"/>
  <c r="AB427" i="2"/>
  <c r="AC427" i="2"/>
  <c r="AK427" i="2"/>
  <c r="AI428" i="2"/>
  <c r="AJ428" i="2"/>
  <c r="V428" i="2"/>
  <c r="W428" i="2"/>
  <c r="X428" i="2"/>
  <c r="AA428" i="2"/>
  <c r="Y428" i="2"/>
  <c r="AB428" i="2"/>
  <c r="AC428" i="2"/>
  <c r="AK428" i="2"/>
  <c r="AI429" i="2"/>
  <c r="AJ429" i="2"/>
  <c r="V429" i="2"/>
  <c r="W429" i="2"/>
  <c r="X429" i="2"/>
  <c r="AA429" i="2"/>
  <c r="Y429" i="2"/>
  <c r="AB429" i="2"/>
  <c r="AC429" i="2"/>
  <c r="AK429" i="2"/>
  <c r="AI430" i="2"/>
  <c r="AJ430" i="2"/>
  <c r="V430" i="2"/>
  <c r="W430" i="2"/>
  <c r="X430" i="2"/>
  <c r="AA430" i="2"/>
  <c r="Y430" i="2"/>
  <c r="AB430" i="2"/>
  <c r="AC430" i="2"/>
  <c r="AK430" i="2"/>
  <c r="AI431" i="2"/>
  <c r="AJ431" i="2"/>
  <c r="V431" i="2"/>
  <c r="W431" i="2"/>
  <c r="X431" i="2"/>
  <c r="AA431" i="2"/>
  <c r="Y431" i="2"/>
  <c r="AB431" i="2"/>
  <c r="AC431" i="2"/>
  <c r="AK431" i="2"/>
  <c r="AI432" i="2"/>
  <c r="AJ432" i="2"/>
  <c r="V432" i="2"/>
  <c r="W432" i="2"/>
  <c r="X432" i="2"/>
  <c r="AA432" i="2"/>
  <c r="Y432" i="2"/>
  <c r="AB432" i="2"/>
  <c r="AC432" i="2"/>
  <c r="AK432" i="2"/>
  <c r="AI433" i="2"/>
  <c r="AJ433" i="2"/>
  <c r="V433" i="2"/>
  <c r="W433" i="2"/>
  <c r="X433" i="2"/>
  <c r="AA433" i="2"/>
  <c r="Y433" i="2"/>
  <c r="AB433" i="2"/>
  <c r="AC433" i="2"/>
  <c r="AK433" i="2"/>
  <c r="AI434" i="2"/>
  <c r="AJ434" i="2"/>
  <c r="V434" i="2"/>
  <c r="W434" i="2"/>
  <c r="X434" i="2"/>
  <c r="AA434" i="2"/>
  <c r="Y434" i="2"/>
  <c r="AB434" i="2"/>
  <c r="AC434" i="2"/>
  <c r="AK434" i="2"/>
  <c r="AI435" i="2"/>
  <c r="AJ435" i="2"/>
  <c r="V435" i="2"/>
  <c r="W435" i="2"/>
  <c r="X435" i="2"/>
  <c r="AA435" i="2"/>
  <c r="Y435" i="2"/>
  <c r="AB435" i="2"/>
  <c r="AC435" i="2"/>
  <c r="AK435" i="2"/>
  <c r="AI436" i="2"/>
  <c r="AJ436" i="2"/>
  <c r="V436" i="2"/>
  <c r="W436" i="2"/>
  <c r="X436" i="2"/>
  <c r="AA436" i="2"/>
  <c r="Y436" i="2"/>
  <c r="AB436" i="2"/>
  <c r="AC436" i="2"/>
  <c r="AK436" i="2"/>
  <c r="AI437" i="2"/>
  <c r="AJ437" i="2"/>
  <c r="V437" i="2"/>
  <c r="W437" i="2"/>
  <c r="X437" i="2"/>
  <c r="AA437" i="2"/>
  <c r="Y437" i="2"/>
  <c r="AB437" i="2"/>
  <c r="AC437" i="2"/>
  <c r="AK437" i="2"/>
  <c r="AI438" i="2"/>
  <c r="AJ438" i="2"/>
  <c r="V438" i="2"/>
  <c r="W438" i="2"/>
  <c r="X438" i="2"/>
  <c r="AA438" i="2"/>
  <c r="Y438" i="2"/>
  <c r="AB438" i="2"/>
  <c r="AC438" i="2"/>
  <c r="AK438" i="2"/>
  <c r="AI439" i="2"/>
  <c r="AJ439" i="2"/>
  <c r="V439" i="2"/>
  <c r="W439" i="2"/>
  <c r="X439" i="2"/>
  <c r="AA439" i="2"/>
  <c r="Y439" i="2"/>
  <c r="AB439" i="2"/>
  <c r="AC439" i="2"/>
  <c r="AK439" i="2"/>
  <c r="AI440" i="2"/>
  <c r="AJ440" i="2"/>
  <c r="V440" i="2"/>
  <c r="W440" i="2"/>
  <c r="X440" i="2"/>
  <c r="AA440" i="2"/>
  <c r="Y440" i="2"/>
  <c r="AB440" i="2"/>
  <c r="AC440" i="2"/>
  <c r="AK440" i="2"/>
  <c r="AI441" i="2"/>
  <c r="AJ441" i="2"/>
  <c r="V441" i="2"/>
  <c r="W441" i="2"/>
  <c r="X441" i="2"/>
  <c r="AA441" i="2"/>
  <c r="Y441" i="2"/>
  <c r="AB441" i="2"/>
  <c r="AC441" i="2"/>
  <c r="AK441" i="2"/>
  <c r="AI442" i="2"/>
  <c r="AJ442" i="2"/>
  <c r="V442" i="2"/>
  <c r="W442" i="2"/>
  <c r="X442" i="2"/>
  <c r="AA442" i="2"/>
  <c r="Y442" i="2"/>
  <c r="AB442" i="2"/>
  <c r="AC442" i="2"/>
  <c r="AK442" i="2"/>
  <c r="AI443" i="2"/>
  <c r="AJ443" i="2"/>
  <c r="V443" i="2"/>
  <c r="W443" i="2"/>
  <c r="X443" i="2"/>
  <c r="AA443" i="2"/>
  <c r="Y443" i="2"/>
  <c r="AB443" i="2"/>
  <c r="AC443" i="2"/>
  <c r="AK443" i="2"/>
  <c r="AI444" i="2"/>
  <c r="AJ444" i="2"/>
  <c r="V444" i="2"/>
  <c r="W444" i="2"/>
  <c r="X444" i="2"/>
  <c r="AA444" i="2"/>
  <c r="Y444" i="2"/>
  <c r="AB444" i="2"/>
  <c r="AC444" i="2"/>
  <c r="AK444" i="2"/>
  <c r="AI445" i="2"/>
  <c r="AJ445" i="2"/>
  <c r="V445" i="2"/>
  <c r="W445" i="2"/>
  <c r="X445" i="2"/>
  <c r="AA445" i="2"/>
  <c r="Y445" i="2"/>
  <c r="AB445" i="2"/>
  <c r="AC445" i="2"/>
  <c r="AK445" i="2"/>
  <c r="AI446" i="2"/>
  <c r="AJ446" i="2"/>
  <c r="V446" i="2"/>
  <c r="W446" i="2"/>
  <c r="X446" i="2"/>
  <c r="AA446" i="2"/>
  <c r="Y446" i="2"/>
  <c r="AB446" i="2"/>
  <c r="AC446" i="2"/>
  <c r="AK446" i="2"/>
  <c r="AI447" i="2"/>
  <c r="AJ447" i="2"/>
  <c r="V447" i="2"/>
  <c r="W447" i="2"/>
  <c r="X447" i="2"/>
  <c r="AA447" i="2"/>
  <c r="Y447" i="2"/>
  <c r="AB447" i="2"/>
  <c r="AC447" i="2"/>
  <c r="AK447" i="2"/>
  <c r="AI448" i="2"/>
  <c r="AJ448" i="2"/>
  <c r="V448" i="2"/>
  <c r="W448" i="2"/>
  <c r="X448" i="2"/>
  <c r="AA448" i="2"/>
  <c r="Y448" i="2"/>
  <c r="AB448" i="2"/>
  <c r="AC448" i="2"/>
  <c r="AK448" i="2"/>
  <c r="AI449" i="2"/>
  <c r="AJ449" i="2"/>
  <c r="V449" i="2"/>
  <c r="W449" i="2"/>
  <c r="X449" i="2"/>
  <c r="AA449" i="2"/>
  <c r="Y449" i="2"/>
  <c r="AB449" i="2"/>
  <c r="AC449" i="2"/>
  <c r="AK449" i="2"/>
  <c r="AI450" i="2"/>
  <c r="AJ450" i="2"/>
  <c r="V450" i="2"/>
  <c r="W450" i="2"/>
  <c r="X450" i="2"/>
  <c r="AA450" i="2"/>
  <c r="Y450" i="2"/>
  <c r="AB450" i="2"/>
  <c r="AC450" i="2"/>
  <c r="AK450" i="2"/>
  <c r="AI451" i="2"/>
  <c r="AJ451" i="2"/>
  <c r="V451" i="2"/>
  <c r="W451" i="2"/>
  <c r="X451" i="2"/>
  <c r="AA451" i="2"/>
  <c r="Y451" i="2"/>
  <c r="AB451" i="2"/>
  <c r="AC451" i="2"/>
  <c r="AK451" i="2"/>
  <c r="AI452" i="2"/>
  <c r="AJ452" i="2"/>
  <c r="V452" i="2"/>
  <c r="W452" i="2"/>
  <c r="X452" i="2"/>
  <c r="AA452" i="2"/>
  <c r="Y452" i="2"/>
  <c r="AB452" i="2"/>
  <c r="AC452" i="2"/>
  <c r="AK452" i="2"/>
  <c r="AI453" i="2"/>
  <c r="AJ453" i="2"/>
  <c r="V453" i="2"/>
  <c r="W453" i="2"/>
  <c r="X453" i="2"/>
  <c r="AA453" i="2"/>
  <c r="Y453" i="2"/>
  <c r="AB453" i="2"/>
  <c r="AC453" i="2"/>
  <c r="AK453" i="2"/>
  <c r="AI454" i="2"/>
  <c r="AJ454" i="2"/>
  <c r="V454" i="2"/>
  <c r="W454" i="2"/>
  <c r="X454" i="2"/>
  <c r="AA454" i="2"/>
  <c r="Y454" i="2"/>
  <c r="AB454" i="2"/>
  <c r="AC454" i="2"/>
  <c r="AK454" i="2"/>
  <c r="AI455" i="2"/>
  <c r="AJ455" i="2"/>
  <c r="V455" i="2"/>
  <c r="W455" i="2"/>
  <c r="X455" i="2"/>
  <c r="AA455" i="2"/>
  <c r="Y455" i="2"/>
  <c r="AB455" i="2"/>
  <c r="AC455" i="2"/>
  <c r="AK455" i="2"/>
  <c r="AI456" i="2"/>
  <c r="AJ456" i="2"/>
  <c r="V456" i="2"/>
  <c r="W456" i="2"/>
  <c r="X456" i="2"/>
  <c r="AA456" i="2"/>
  <c r="Y456" i="2"/>
  <c r="AB456" i="2"/>
  <c r="AC456" i="2"/>
  <c r="AK456" i="2"/>
  <c r="AI457" i="2"/>
  <c r="AJ457" i="2"/>
  <c r="V457" i="2"/>
  <c r="W457" i="2"/>
  <c r="X457" i="2"/>
  <c r="AA457" i="2"/>
  <c r="Y457" i="2"/>
  <c r="AB457" i="2"/>
  <c r="AC457" i="2"/>
  <c r="AK457" i="2"/>
  <c r="AI458" i="2"/>
  <c r="AJ458" i="2"/>
  <c r="V458" i="2"/>
  <c r="W458" i="2"/>
  <c r="X458" i="2"/>
  <c r="AA458" i="2"/>
  <c r="Y458" i="2"/>
  <c r="AB458" i="2"/>
  <c r="AC458" i="2"/>
  <c r="AK458" i="2"/>
  <c r="AI459" i="2"/>
  <c r="AJ459" i="2"/>
  <c r="V459" i="2"/>
  <c r="W459" i="2"/>
  <c r="X459" i="2"/>
  <c r="AA459" i="2"/>
  <c r="Y459" i="2"/>
  <c r="AB459" i="2"/>
  <c r="AC459" i="2"/>
  <c r="AK459" i="2"/>
  <c r="AI460" i="2"/>
  <c r="AJ460" i="2"/>
  <c r="V460" i="2"/>
  <c r="W460" i="2"/>
  <c r="X460" i="2"/>
  <c r="AA460" i="2"/>
  <c r="Y460" i="2"/>
  <c r="AB460" i="2"/>
  <c r="AC460" i="2"/>
  <c r="AK460" i="2"/>
  <c r="AI461" i="2"/>
  <c r="AJ461" i="2"/>
  <c r="V461" i="2"/>
  <c r="W461" i="2"/>
  <c r="X461" i="2"/>
  <c r="AA461" i="2"/>
  <c r="Y461" i="2"/>
  <c r="AB461" i="2"/>
  <c r="AC461" i="2"/>
  <c r="AK461" i="2"/>
  <c r="AI462" i="2"/>
  <c r="AJ462" i="2"/>
  <c r="V462" i="2"/>
  <c r="W462" i="2"/>
  <c r="X462" i="2"/>
  <c r="AA462" i="2"/>
  <c r="Y462" i="2"/>
  <c r="AB462" i="2"/>
  <c r="AC462" i="2"/>
  <c r="AK462" i="2"/>
  <c r="AI463" i="2"/>
  <c r="AJ463" i="2"/>
  <c r="V463" i="2"/>
  <c r="W463" i="2"/>
  <c r="X463" i="2"/>
  <c r="AA463" i="2"/>
  <c r="Y463" i="2"/>
  <c r="AB463" i="2"/>
  <c r="AC463" i="2"/>
  <c r="AK463" i="2"/>
  <c r="AI464" i="2"/>
  <c r="AJ464" i="2"/>
  <c r="V464" i="2"/>
  <c r="W464" i="2"/>
  <c r="X464" i="2"/>
  <c r="AA464" i="2"/>
  <c r="Y464" i="2"/>
  <c r="AB464" i="2"/>
  <c r="AC464" i="2"/>
  <c r="AK464" i="2"/>
  <c r="AI465" i="2"/>
  <c r="AJ465" i="2"/>
  <c r="V465" i="2"/>
  <c r="W465" i="2"/>
  <c r="X465" i="2"/>
  <c r="AA465" i="2"/>
  <c r="Y465" i="2"/>
  <c r="AB465" i="2"/>
  <c r="AC465" i="2"/>
  <c r="AK465" i="2"/>
  <c r="AI466" i="2"/>
  <c r="AJ466" i="2"/>
  <c r="V466" i="2"/>
  <c r="W466" i="2"/>
  <c r="X466" i="2"/>
  <c r="AA466" i="2"/>
  <c r="Y466" i="2"/>
  <c r="AB466" i="2"/>
  <c r="AC466" i="2"/>
  <c r="AK466" i="2"/>
  <c r="AI467" i="2"/>
  <c r="AJ467" i="2"/>
  <c r="V467" i="2"/>
  <c r="W467" i="2"/>
  <c r="X467" i="2"/>
  <c r="AA467" i="2"/>
  <c r="Y467" i="2"/>
  <c r="AB467" i="2"/>
  <c r="AC467" i="2"/>
  <c r="AK467" i="2"/>
  <c r="AI468" i="2"/>
  <c r="AJ468" i="2"/>
  <c r="V468" i="2"/>
  <c r="W468" i="2"/>
  <c r="X468" i="2"/>
  <c r="AA468" i="2"/>
  <c r="Y468" i="2"/>
  <c r="AB468" i="2"/>
  <c r="AC468" i="2"/>
  <c r="AK468" i="2"/>
  <c r="AI469" i="2"/>
  <c r="AJ469" i="2"/>
  <c r="V469" i="2"/>
  <c r="W469" i="2"/>
  <c r="X469" i="2"/>
  <c r="AA469" i="2"/>
  <c r="Y469" i="2"/>
  <c r="AB469" i="2"/>
  <c r="AC469" i="2"/>
  <c r="AK469" i="2"/>
  <c r="AI470" i="2"/>
  <c r="AJ470" i="2"/>
  <c r="V470" i="2"/>
  <c r="W470" i="2"/>
  <c r="X470" i="2"/>
  <c r="AA470" i="2"/>
  <c r="Y470" i="2"/>
  <c r="AB470" i="2"/>
  <c r="AC470" i="2"/>
  <c r="AK470" i="2"/>
  <c r="AI471" i="2"/>
  <c r="AJ471" i="2"/>
  <c r="V471" i="2"/>
  <c r="W471" i="2"/>
  <c r="X471" i="2"/>
  <c r="AA471" i="2"/>
  <c r="Y471" i="2"/>
  <c r="AB471" i="2"/>
  <c r="AC471" i="2"/>
  <c r="AK471" i="2"/>
  <c r="AI472" i="2"/>
  <c r="AJ472" i="2"/>
  <c r="V472" i="2"/>
  <c r="W472" i="2"/>
  <c r="X472" i="2"/>
  <c r="AA472" i="2"/>
  <c r="Y472" i="2"/>
  <c r="AB472" i="2"/>
  <c r="AC472" i="2"/>
  <c r="AK472" i="2"/>
  <c r="AI473" i="2"/>
  <c r="AJ473" i="2"/>
  <c r="V473" i="2"/>
  <c r="W473" i="2"/>
  <c r="X473" i="2"/>
  <c r="AA473" i="2"/>
  <c r="Y473" i="2"/>
  <c r="AB473" i="2"/>
  <c r="AC473" i="2"/>
  <c r="AK473" i="2"/>
  <c r="AI474" i="2"/>
  <c r="AJ474" i="2"/>
  <c r="V474" i="2"/>
  <c r="W474" i="2"/>
  <c r="X474" i="2"/>
  <c r="AA474" i="2"/>
  <c r="Y474" i="2"/>
  <c r="AB474" i="2"/>
  <c r="AC474" i="2"/>
  <c r="AK474" i="2"/>
  <c r="AI475" i="2"/>
  <c r="AJ475" i="2"/>
  <c r="V475" i="2"/>
  <c r="W475" i="2"/>
  <c r="X475" i="2"/>
  <c r="AA475" i="2"/>
  <c r="Y475" i="2"/>
  <c r="AB475" i="2"/>
  <c r="AC475" i="2"/>
  <c r="AK475" i="2"/>
  <c r="AI476" i="2"/>
  <c r="AJ476" i="2"/>
  <c r="V476" i="2"/>
  <c r="W476" i="2"/>
  <c r="X476" i="2"/>
  <c r="AA476" i="2"/>
  <c r="Y476" i="2"/>
  <c r="AB476" i="2"/>
  <c r="AC476" i="2"/>
  <c r="AK476" i="2"/>
  <c r="AI477" i="2"/>
  <c r="AJ477" i="2"/>
  <c r="V477" i="2"/>
  <c r="W477" i="2"/>
  <c r="X477" i="2"/>
  <c r="AA477" i="2"/>
  <c r="Y477" i="2"/>
  <c r="AB477" i="2"/>
  <c r="AC477" i="2"/>
  <c r="AK477" i="2"/>
  <c r="AI478" i="2"/>
  <c r="AJ478" i="2"/>
  <c r="V478" i="2"/>
  <c r="W478" i="2"/>
  <c r="X478" i="2"/>
  <c r="AA478" i="2"/>
  <c r="Y478" i="2"/>
  <c r="AB478" i="2"/>
  <c r="AC478" i="2"/>
  <c r="AK478" i="2"/>
  <c r="AI479" i="2"/>
  <c r="AJ479" i="2"/>
  <c r="V479" i="2"/>
  <c r="W479" i="2"/>
  <c r="X479" i="2"/>
  <c r="AA479" i="2"/>
  <c r="Y479" i="2"/>
  <c r="AB479" i="2"/>
  <c r="AC479" i="2"/>
  <c r="AK479" i="2"/>
  <c r="AI480" i="2"/>
  <c r="AJ480" i="2"/>
  <c r="V480" i="2"/>
  <c r="W480" i="2"/>
  <c r="X480" i="2"/>
  <c r="AA480" i="2"/>
  <c r="Y480" i="2"/>
  <c r="AB480" i="2"/>
  <c r="AC480" i="2"/>
  <c r="AK480" i="2"/>
  <c r="AI481" i="2"/>
  <c r="AJ481" i="2"/>
  <c r="V481" i="2"/>
  <c r="W481" i="2"/>
  <c r="X481" i="2"/>
  <c r="AA481" i="2"/>
  <c r="Y481" i="2"/>
  <c r="AB481" i="2"/>
  <c r="AC481" i="2"/>
  <c r="AK481" i="2"/>
  <c r="AI482" i="2"/>
  <c r="AJ482" i="2"/>
  <c r="V482" i="2"/>
  <c r="W482" i="2"/>
  <c r="X482" i="2"/>
  <c r="AA482" i="2"/>
  <c r="Y482" i="2"/>
  <c r="AB482" i="2"/>
  <c r="AC482" i="2"/>
  <c r="AK482" i="2"/>
  <c r="AI483" i="2"/>
  <c r="AJ483" i="2"/>
  <c r="V483" i="2"/>
  <c r="W483" i="2"/>
  <c r="X483" i="2"/>
  <c r="AA483" i="2"/>
  <c r="Y483" i="2"/>
  <c r="AB483" i="2"/>
  <c r="AC483" i="2"/>
  <c r="AK483" i="2"/>
  <c r="AI484" i="2"/>
  <c r="AJ484" i="2"/>
  <c r="V484" i="2"/>
  <c r="W484" i="2"/>
  <c r="X484" i="2"/>
  <c r="AA484" i="2"/>
  <c r="Y484" i="2"/>
  <c r="AB484" i="2"/>
  <c r="AC484" i="2"/>
  <c r="AK484" i="2"/>
  <c r="V4" i="2"/>
  <c r="W4" i="2"/>
  <c r="X4" i="2"/>
  <c r="AA4" i="2"/>
  <c r="Y4" i="2"/>
  <c r="AB4" i="2"/>
  <c r="AC4" i="2"/>
  <c r="AK4" i="2"/>
  <c r="AJ4" i="2"/>
  <c r="AI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1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R177" i="2"/>
  <c r="AR178" i="2"/>
  <c r="AR179" i="2"/>
  <c r="AR180" i="2"/>
  <c r="AR181" i="2"/>
  <c r="AR182" i="2"/>
  <c r="AR183" i="2"/>
  <c r="AR184" i="2"/>
  <c r="AR185" i="2"/>
  <c r="AR186" i="2"/>
  <c r="AR187" i="2"/>
  <c r="AR188" i="2"/>
  <c r="AR189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3" i="2"/>
  <c r="AR204" i="2"/>
  <c r="AR205" i="2"/>
  <c r="AR206" i="2"/>
  <c r="AR207" i="2"/>
  <c r="AR208" i="2"/>
  <c r="AR209" i="2"/>
  <c r="AR210" i="2"/>
  <c r="AR211" i="2"/>
  <c r="AR212" i="2"/>
  <c r="AR213" i="2"/>
  <c r="AR214" i="2"/>
  <c r="AR215" i="2"/>
  <c r="AR216" i="2"/>
  <c r="AR217" i="2"/>
  <c r="AR218" i="2"/>
  <c r="AR219" i="2"/>
  <c r="AR220" i="2"/>
  <c r="AR221" i="2"/>
  <c r="AR222" i="2"/>
  <c r="AR223" i="2"/>
  <c r="AR224" i="2"/>
  <c r="AR225" i="2"/>
  <c r="AR226" i="2"/>
  <c r="AR227" i="2"/>
  <c r="AR228" i="2"/>
  <c r="AR229" i="2"/>
  <c r="AR230" i="2"/>
  <c r="AR231" i="2"/>
  <c r="AR232" i="2"/>
  <c r="AR233" i="2"/>
  <c r="AR234" i="2"/>
  <c r="AR235" i="2"/>
  <c r="AR236" i="2"/>
  <c r="AR237" i="2"/>
  <c r="AR238" i="2"/>
  <c r="AR239" i="2"/>
  <c r="AR240" i="2"/>
  <c r="AR241" i="2"/>
  <c r="AR242" i="2"/>
  <c r="AR243" i="2"/>
  <c r="AR244" i="2"/>
  <c r="AR245" i="2"/>
  <c r="AR246" i="2"/>
  <c r="AR247" i="2"/>
  <c r="AR248" i="2"/>
  <c r="AR249" i="2"/>
  <c r="AR250" i="2"/>
  <c r="AR251" i="2"/>
  <c r="AR252" i="2"/>
  <c r="AR253" i="2"/>
  <c r="AR254" i="2"/>
  <c r="AR255" i="2"/>
  <c r="AR256" i="2"/>
  <c r="AR257" i="2"/>
  <c r="AR258" i="2"/>
  <c r="AR259" i="2"/>
  <c r="AR260" i="2"/>
  <c r="AR261" i="2"/>
  <c r="AR262" i="2"/>
  <c r="AR263" i="2"/>
  <c r="AR264" i="2"/>
  <c r="AR265" i="2"/>
  <c r="AR266" i="2"/>
  <c r="AR267" i="2"/>
  <c r="AR268" i="2"/>
  <c r="AR269" i="2"/>
  <c r="AR270" i="2"/>
  <c r="AR271" i="2"/>
  <c r="AR272" i="2"/>
  <c r="AR273" i="2"/>
  <c r="AR274" i="2"/>
  <c r="AR275" i="2"/>
  <c r="AR276" i="2"/>
  <c r="AR277" i="2"/>
  <c r="AR278" i="2"/>
  <c r="AR279" i="2"/>
  <c r="AR280" i="2"/>
  <c r="AR281" i="2"/>
  <c r="AR282" i="2"/>
  <c r="AR283" i="2"/>
  <c r="AR284" i="2"/>
  <c r="AR285" i="2"/>
  <c r="AR286" i="2"/>
  <c r="AR287" i="2"/>
  <c r="AR288" i="2"/>
  <c r="AR289" i="2"/>
  <c r="AR290" i="2"/>
  <c r="AR291" i="2"/>
  <c r="AR292" i="2"/>
  <c r="AR293" i="2"/>
  <c r="AR294" i="2"/>
  <c r="AR295" i="2"/>
  <c r="AR296" i="2"/>
  <c r="AR297" i="2"/>
  <c r="AR298" i="2"/>
  <c r="AR299" i="2"/>
  <c r="AR300" i="2"/>
  <c r="AR301" i="2"/>
  <c r="AR302" i="2"/>
  <c r="AR303" i="2"/>
  <c r="AR304" i="2"/>
  <c r="AR305" i="2"/>
  <c r="AR306" i="2"/>
  <c r="AR307" i="2"/>
  <c r="AR308" i="2"/>
  <c r="AR309" i="2"/>
  <c r="AR310" i="2"/>
  <c r="AR311" i="2"/>
  <c r="AR312" i="2"/>
  <c r="AR313" i="2"/>
  <c r="AR314" i="2"/>
  <c r="AR315" i="2"/>
  <c r="AR316" i="2"/>
  <c r="AR317" i="2"/>
  <c r="AR318" i="2"/>
  <c r="AR319" i="2"/>
  <c r="AR320" i="2"/>
  <c r="AR321" i="2"/>
  <c r="AR322" i="2"/>
  <c r="AR323" i="2"/>
  <c r="AR324" i="2"/>
  <c r="AR325" i="2"/>
  <c r="AR326" i="2"/>
  <c r="AR327" i="2"/>
  <c r="AR328" i="2"/>
  <c r="AR329" i="2"/>
  <c r="AR330" i="2"/>
  <c r="AR331" i="2"/>
  <c r="AR332" i="2"/>
  <c r="AR333" i="2"/>
  <c r="AR334" i="2"/>
  <c r="AR335" i="2"/>
  <c r="AR336" i="2"/>
  <c r="AR337" i="2"/>
  <c r="AR338" i="2"/>
  <c r="AR339" i="2"/>
  <c r="AR340" i="2"/>
  <c r="AR341" i="2"/>
  <c r="AR342" i="2"/>
  <c r="AR343" i="2"/>
  <c r="AR344" i="2"/>
  <c r="AR345" i="2"/>
  <c r="AR346" i="2"/>
  <c r="AR347" i="2"/>
  <c r="AR348" i="2"/>
  <c r="AR349" i="2"/>
  <c r="AR350" i="2"/>
  <c r="AR351" i="2"/>
  <c r="AR352" i="2"/>
  <c r="AR353" i="2"/>
  <c r="AR354" i="2"/>
  <c r="AR355" i="2"/>
  <c r="AR356" i="2"/>
  <c r="AR357" i="2"/>
  <c r="AR358" i="2"/>
  <c r="AR359" i="2"/>
  <c r="AR360" i="2"/>
  <c r="AR361" i="2"/>
  <c r="AR362" i="2"/>
  <c r="AR363" i="2"/>
  <c r="AR364" i="2"/>
  <c r="AR365" i="2"/>
  <c r="AR366" i="2"/>
  <c r="AR367" i="2"/>
  <c r="AR368" i="2"/>
  <c r="AR369" i="2"/>
  <c r="AR370" i="2"/>
  <c r="AR371" i="2"/>
  <c r="AR372" i="2"/>
  <c r="AR373" i="2"/>
  <c r="AR374" i="2"/>
  <c r="AR375" i="2"/>
  <c r="AR376" i="2"/>
  <c r="AR377" i="2"/>
  <c r="AR378" i="2"/>
  <c r="AR379" i="2"/>
  <c r="AR380" i="2"/>
  <c r="AR381" i="2"/>
  <c r="AR382" i="2"/>
  <c r="AR383" i="2"/>
  <c r="AR384" i="2"/>
  <c r="AR385" i="2"/>
  <c r="AR386" i="2"/>
  <c r="AR387" i="2"/>
  <c r="AR388" i="2"/>
  <c r="AR389" i="2"/>
  <c r="AR390" i="2"/>
  <c r="AR391" i="2"/>
  <c r="AR392" i="2"/>
  <c r="AR393" i="2"/>
  <c r="AR394" i="2"/>
  <c r="AR395" i="2"/>
  <c r="AR396" i="2"/>
  <c r="AR397" i="2"/>
  <c r="AR398" i="2"/>
  <c r="AR399" i="2"/>
  <c r="AR400" i="2"/>
  <c r="AR401" i="2"/>
  <c r="AR402" i="2"/>
  <c r="AR403" i="2"/>
  <c r="AR404" i="2"/>
  <c r="AR405" i="2"/>
  <c r="AR406" i="2"/>
  <c r="AR407" i="2"/>
  <c r="AR408" i="2"/>
  <c r="AR409" i="2"/>
  <c r="AR410" i="2"/>
  <c r="AR411" i="2"/>
  <c r="AR412" i="2"/>
  <c r="AR413" i="2"/>
  <c r="AR414" i="2"/>
  <c r="AR415" i="2"/>
  <c r="AR416" i="2"/>
  <c r="AR417" i="2"/>
  <c r="AR418" i="2"/>
  <c r="AR419" i="2"/>
  <c r="AR420" i="2"/>
  <c r="AR421" i="2"/>
  <c r="AR422" i="2"/>
  <c r="AR423" i="2"/>
  <c r="AR424" i="2"/>
  <c r="AR425" i="2"/>
  <c r="AR426" i="2"/>
  <c r="AR427" i="2"/>
  <c r="AR428" i="2"/>
  <c r="AR429" i="2"/>
  <c r="AR430" i="2"/>
  <c r="AR431" i="2"/>
  <c r="AR432" i="2"/>
  <c r="AR433" i="2"/>
  <c r="AR434" i="2"/>
  <c r="AR435" i="2"/>
  <c r="AR436" i="2"/>
  <c r="AR437" i="2"/>
  <c r="AR438" i="2"/>
  <c r="AR439" i="2"/>
  <c r="AR440" i="2"/>
  <c r="AR441" i="2"/>
  <c r="AR442" i="2"/>
  <c r="AR443" i="2"/>
  <c r="AR444" i="2"/>
  <c r="AR445" i="2"/>
  <c r="AR446" i="2"/>
  <c r="AR447" i="2"/>
  <c r="AR448" i="2"/>
  <c r="AR449" i="2"/>
  <c r="AR450" i="2"/>
  <c r="AR451" i="2"/>
  <c r="AR452" i="2"/>
  <c r="AR453" i="2"/>
  <c r="AR454" i="2"/>
  <c r="AR455" i="2"/>
  <c r="AR456" i="2"/>
  <c r="AR457" i="2"/>
  <c r="AR458" i="2"/>
  <c r="AR459" i="2"/>
  <c r="AR460" i="2"/>
  <c r="AR461" i="2"/>
  <c r="AR462" i="2"/>
  <c r="AR463" i="2"/>
  <c r="AR464" i="2"/>
  <c r="AR465" i="2"/>
  <c r="AR466" i="2"/>
  <c r="AR467" i="2"/>
  <c r="AR468" i="2"/>
  <c r="AR469" i="2"/>
  <c r="AR470" i="2"/>
  <c r="AR471" i="2"/>
  <c r="AR472" i="2"/>
  <c r="AR473" i="2"/>
  <c r="AR474" i="2"/>
  <c r="AR475" i="2"/>
  <c r="AR476" i="2"/>
  <c r="AR477" i="2"/>
  <c r="AR478" i="2"/>
  <c r="AR479" i="2"/>
  <c r="AR480" i="2"/>
  <c r="AR481" i="2"/>
  <c r="AR482" i="2"/>
  <c r="AR483" i="2"/>
  <c r="AR484" i="2"/>
  <c r="AR4" i="2"/>
  <c r="L5" i="2"/>
  <c r="AM5" i="2"/>
  <c r="L6" i="2"/>
  <c r="AM6" i="2"/>
  <c r="L7" i="2"/>
  <c r="AM7" i="2"/>
  <c r="L8" i="2"/>
  <c r="AM8" i="2"/>
  <c r="L9" i="2"/>
  <c r="AM9" i="2"/>
  <c r="L10" i="2"/>
  <c r="AM10" i="2"/>
  <c r="L11" i="2"/>
  <c r="AM11" i="2"/>
  <c r="L12" i="2"/>
  <c r="AM12" i="2"/>
  <c r="L13" i="2"/>
  <c r="AM13" i="2"/>
  <c r="L14" i="2"/>
  <c r="AM14" i="2"/>
  <c r="L15" i="2"/>
  <c r="AM15" i="2"/>
  <c r="L16" i="2"/>
  <c r="AM16" i="2"/>
  <c r="L17" i="2"/>
  <c r="AM17" i="2"/>
  <c r="L18" i="2"/>
  <c r="AM18" i="2"/>
  <c r="L19" i="2"/>
  <c r="AM19" i="2"/>
  <c r="L20" i="2"/>
  <c r="AM20" i="2"/>
  <c r="L21" i="2"/>
  <c r="AM21" i="2"/>
  <c r="L22" i="2"/>
  <c r="AM22" i="2"/>
  <c r="L23" i="2"/>
  <c r="AM23" i="2"/>
  <c r="L24" i="2"/>
  <c r="AM24" i="2"/>
  <c r="L25" i="2"/>
  <c r="AM25" i="2"/>
  <c r="L26" i="2"/>
  <c r="AM26" i="2"/>
  <c r="L27" i="2"/>
  <c r="AM27" i="2"/>
  <c r="L28" i="2"/>
  <c r="AM28" i="2"/>
  <c r="L29" i="2"/>
  <c r="AM29" i="2"/>
  <c r="L30" i="2"/>
  <c r="AM30" i="2"/>
  <c r="L31" i="2"/>
  <c r="AM31" i="2"/>
  <c r="L32" i="2"/>
  <c r="AM32" i="2"/>
  <c r="L33" i="2"/>
  <c r="AM33" i="2"/>
  <c r="L34" i="2"/>
  <c r="AM34" i="2"/>
  <c r="L35" i="2"/>
  <c r="AM35" i="2"/>
  <c r="L36" i="2"/>
  <c r="AM36" i="2"/>
  <c r="L37" i="2"/>
  <c r="AM37" i="2"/>
  <c r="L38" i="2"/>
  <c r="AM38" i="2"/>
  <c r="L39" i="2"/>
  <c r="AM39" i="2"/>
  <c r="L40" i="2"/>
  <c r="AM40" i="2"/>
  <c r="L41" i="2"/>
  <c r="AM41" i="2"/>
  <c r="L42" i="2"/>
  <c r="AM42" i="2"/>
  <c r="L43" i="2"/>
  <c r="AM43" i="2"/>
  <c r="L44" i="2"/>
  <c r="AM44" i="2"/>
  <c r="L45" i="2"/>
  <c r="AM45" i="2"/>
  <c r="L46" i="2"/>
  <c r="AM46" i="2"/>
  <c r="L47" i="2"/>
  <c r="AM47" i="2"/>
  <c r="L48" i="2"/>
  <c r="AM48" i="2"/>
  <c r="L49" i="2"/>
  <c r="AM49" i="2"/>
  <c r="L50" i="2"/>
  <c r="AM50" i="2"/>
  <c r="L51" i="2"/>
  <c r="AM51" i="2"/>
  <c r="L52" i="2"/>
  <c r="AM52" i="2"/>
  <c r="L53" i="2"/>
  <c r="AM53" i="2"/>
  <c r="L54" i="2"/>
  <c r="AM54" i="2"/>
  <c r="L55" i="2"/>
  <c r="AM55" i="2"/>
  <c r="L56" i="2"/>
  <c r="AM56" i="2"/>
  <c r="L57" i="2"/>
  <c r="AM57" i="2"/>
  <c r="L58" i="2"/>
  <c r="AM58" i="2"/>
  <c r="L59" i="2"/>
  <c r="AM59" i="2"/>
  <c r="L60" i="2"/>
  <c r="AM60" i="2"/>
  <c r="L61" i="2"/>
  <c r="AM61" i="2"/>
  <c r="L62" i="2"/>
  <c r="AM62" i="2"/>
  <c r="L63" i="2"/>
  <c r="AM63" i="2"/>
  <c r="L64" i="2"/>
  <c r="AM64" i="2"/>
  <c r="L65" i="2"/>
  <c r="AM65" i="2"/>
  <c r="L66" i="2"/>
  <c r="AM66" i="2"/>
  <c r="L67" i="2"/>
  <c r="AM67" i="2"/>
  <c r="L68" i="2"/>
  <c r="AM68" i="2"/>
  <c r="L69" i="2"/>
  <c r="AM69" i="2"/>
  <c r="L70" i="2"/>
  <c r="AM70" i="2"/>
  <c r="L71" i="2"/>
  <c r="AM71" i="2"/>
  <c r="L72" i="2"/>
  <c r="AM72" i="2"/>
  <c r="L73" i="2"/>
  <c r="AM73" i="2"/>
  <c r="L74" i="2"/>
  <c r="AM74" i="2"/>
  <c r="L75" i="2"/>
  <c r="AM75" i="2"/>
  <c r="L76" i="2"/>
  <c r="AM76" i="2"/>
  <c r="L77" i="2"/>
  <c r="AM77" i="2"/>
  <c r="L78" i="2"/>
  <c r="AM78" i="2"/>
  <c r="L79" i="2"/>
  <c r="AM79" i="2"/>
  <c r="L80" i="2"/>
  <c r="AM80" i="2"/>
  <c r="L81" i="2"/>
  <c r="AM81" i="2"/>
  <c r="L82" i="2"/>
  <c r="AM82" i="2"/>
  <c r="L83" i="2"/>
  <c r="AM83" i="2"/>
  <c r="L84" i="2"/>
  <c r="AM84" i="2"/>
  <c r="L85" i="2"/>
  <c r="AM85" i="2"/>
  <c r="L86" i="2"/>
  <c r="AM86" i="2"/>
  <c r="L87" i="2"/>
  <c r="AM87" i="2"/>
  <c r="L88" i="2"/>
  <c r="AM88" i="2"/>
  <c r="L89" i="2"/>
  <c r="AM89" i="2"/>
  <c r="L90" i="2"/>
  <c r="AM90" i="2"/>
  <c r="L91" i="2"/>
  <c r="AM91" i="2"/>
  <c r="L92" i="2"/>
  <c r="AM92" i="2"/>
  <c r="L93" i="2"/>
  <c r="AM93" i="2"/>
  <c r="L94" i="2"/>
  <c r="AM94" i="2"/>
  <c r="L95" i="2"/>
  <c r="AM95" i="2"/>
  <c r="L96" i="2"/>
  <c r="AM96" i="2"/>
  <c r="L97" i="2"/>
  <c r="AM97" i="2"/>
  <c r="L98" i="2"/>
  <c r="AM98" i="2"/>
  <c r="L99" i="2"/>
  <c r="AM99" i="2"/>
  <c r="L100" i="2"/>
  <c r="AM100" i="2"/>
  <c r="L101" i="2"/>
  <c r="AM101" i="2"/>
  <c r="L102" i="2"/>
  <c r="AM102" i="2"/>
  <c r="L103" i="2"/>
  <c r="AM103" i="2"/>
  <c r="L104" i="2"/>
  <c r="AM104" i="2"/>
  <c r="L105" i="2"/>
  <c r="AM105" i="2"/>
  <c r="L106" i="2"/>
  <c r="AM106" i="2"/>
  <c r="L107" i="2"/>
  <c r="AM107" i="2"/>
  <c r="L108" i="2"/>
  <c r="AM108" i="2"/>
  <c r="L109" i="2"/>
  <c r="AM109" i="2"/>
  <c r="L110" i="2"/>
  <c r="AM110" i="2"/>
  <c r="L111" i="2"/>
  <c r="AM111" i="2"/>
  <c r="L112" i="2"/>
  <c r="AM112" i="2"/>
  <c r="L113" i="2"/>
  <c r="AM113" i="2"/>
  <c r="L114" i="2"/>
  <c r="AM114" i="2"/>
  <c r="L115" i="2"/>
  <c r="AM115" i="2"/>
  <c r="L116" i="2"/>
  <c r="AM116" i="2"/>
  <c r="L117" i="2"/>
  <c r="AM117" i="2"/>
  <c r="L118" i="2"/>
  <c r="AM118" i="2"/>
  <c r="L119" i="2"/>
  <c r="AM119" i="2"/>
  <c r="L120" i="2"/>
  <c r="AM120" i="2"/>
  <c r="L121" i="2"/>
  <c r="AM121" i="2"/>
  <c r="L122" i="2"/>
  <c r="AM122" i="2"/>
  <c r="L123" i="2"/>
  <c r="AM123" i="2"/>
  <c r="L124" i="2"/>
  <c r="AM124" i="2"/>
  <c r="L125" i="2"/>
  <c r="AM125" i="2"/>
  <c r="L126" i="2"/>
  <c r="AM126" i="2"/>
  <c r="L127" i="2"/>
  <c r="AM127" i="2"/>
  <c r="L128" i="2"/>
  <c r="AM128" i="2"/>
  <c r="L129" i="2"/>
  <c r="AM129" i="2"/>
  <c r="L130" i="2"/>
  <c r="AM130" i="2"/>
  <c r="L131" i="2"/>
  <c r="AM131" i="2"/>
  <c r="L132" i="2"/>
  <c r="AM132" i="2"/>
  <c r="L133" i="2"/>
  <c r="AM133" i="2"/>
  <c r="L134" i="2"/>
  <c r="AM134" i="2"/>
  <c r="L135" i="2"/>
  <c r="AM135" i="2"/>
  <c r="L136" i="2"/>
  <c r="AM136" i="2"/>
  <c r="L137" i="2"/>
  <c r="AM137" i="2"/>
  <c r="L138" i="2"/>
  <c r="AM138" i="2"/>
  <c r="L139" i="2"/>
  <c r="AM139" i="2"/>
  <c r="L140" i="2"/>
  <c r="AM140" i="2"/>
  <c r="L141" i="2"/>
  <c r="AM141" i="2"/>
  <c r="L142" i="2"/>
  <c r="AM142" i="2"/>
  <c r="L143" i="2"/>
  <c r="AM143" i="2"/>
  <c r="L144" i="2"/>
  <c r="AM144" i="2"/>
  <c r="L145" i="2"/>
  <c r="AM145" i="2"/>
  <c r="L146" i="2"/>
  <c r="AM146" i="2"/>
  <c r="L147" i="2"/>
  <c r="AM147" i="2"/>
  <c r="L148" i="2"/>
  <c r="AM148" i="2"/>
  <c r="L149" i="2"/>
  <c r="AM149" i="2"/>
  <c r="L150" i="2"/>
  <c r="AM150" i="2"/>
  <c r="L151" i="2"/>
  <c r="AM151" i="2"/>
  <c r="L152" i="2"/>
  <c r="AM152" i="2"/>
  <c r="L153" i="2"/>
  <c r="AM153" i="2"/>
  <c r="L154" i="2"/>
  <c r="AM154" i="2"/>
  <c r="L155" i="2"/>
  <c r="AM155" i="2"/>
  <c r="L156" i="2"/>
  <c r="AM156" i="2"/>
  <c r="L157" i="2"/>
  <c r="AM157" i="2"/>
  <c r="L158" i="2"/>
  <c r="AM158" i="2"/>
  <c r="L159" i="2"/>
  <c r="AM159" i="2"/>
  <c r="L160" i="2"/>
  <c r="AM160" i="2"/>
  <c r="L161" i="2"/>
  <c r="AM161" i="2"/>
  <c r="L162" i="2"/>
  <c r="AM162" i="2"/>
  <c r="L163" i="2"/>
  <c r="AM163" i="2"/>
  <c r="L164" i="2"/>
  <c r="AM164" i="2"/>
  <c r="L165" i="2"/>
  <c r="AM165" i="2"/>
  <c r="L166" i="2"/>
  <c r="AM166" i="2"/>
  <c r="L167" i="2"/>
  <c r="AM167" i="2"/>
  <c r="L168" i="2"/>
  <c r="AM168" i="2"/>
  <c r="L169" i="2"/>
  <c r="AM169" i="2"/>
  <c r="L170" i="2"/>
  <c r="AM170" i="2"/>
  <c r="L171" i="2"/>
  <c r="AM171" i="2"/>
  <c r="L172" i="2"/>
  <c r="AM172" i="2"/>
  <c r="L173" i="2"/>
  <c r="AM173" i="2"/>
  <c r="L174" i="2"/>
  <c r="AM174" i="2"/>
  <c r="L175" i="2"/>
  <c r="AM175" i="2"/>
  <c r="L176" i="2"/>
  <c r="AM176" i="2"/>
  <c r="L177" i="2"/>
  <c r="AM177" i="2"/>
  <c r="L178" i="2"/>
  <c r="AM178" i="2"/>
  <c r="L179" i="2"/>
  <c r="AM179" i="2"/>
  <c r="L180" i="2"/>
  <c r="AM180" i="2"/>
  <c r="L181" i="2"/>
  <c r="AM181" i="2"/>
  <c r="L182" i="2"/>
  <c r="AM182" i="2"/>
  <c r="L183" i="2"/>
  <c r="AM183" i="2"/>
  <c r="L184" i="2"/>
  <c r="AM184" i="2"/>
  <c r="L185" i="2"/>
  <c r="AM185" i="2"/>
  <c r="L186" i="2"/>
  <c r="AM186" i="2"/>
  <c r="L187" i="2"/>
  <c r="AM187" i="2"/>
  <c r="L188" i="2"/>
  <c r="AM188" i="2"/>
  <c r="L189" i="2"/>
  <c r="AM189" i="2"/>
  <c r="L190" i="2"/>
  <c r="AM190" i="2"/>
  <c r="L191" i="2"/>
  <c r="AM191" i="2"/>
  <c r="L192" i="2"/>
  <c r="AM192" i="2"/>
  <c r="L193" i="2"/>
  <c r="AM193" i="2"/>
  <c r="L194" i="2"/>
  <c r="AM194" i="2"/>
  <c r="L195" i="2"/>
  <c r="AM195" i="2"/>
  <c r="L196" i="2"/>
  <c r="AM196" i="2"/>
  <c r="L197" i="2"/>
  <c r="AM197" i="2"/>
  <c r="L198" i="2"/>
  <c r="AM198" i="2"/>
  <c r="L199" i="2"/>
  <c r="AM199" i="2"/>
  <c r="L200" i="2"/>
  <c r="AM200" i="2"/>
  <c r="L201" i="2"/>
  <c r="AM201" i="2"/>
  <c r="L202" i="2"/>
  <c r="AM202" i="2"/>
  <c r="L203" i="2"/>
  <c r="AM203" i="2"/>
  <c r="L204" i="2"/>
  <c r="AM204" i="2"/>
  <c r="L205" i="2"/>
  <c r="AM205" i="2"/>
  <c r="L206" i="2"/>
  <c r="AM206" i="2"/>
  <c r="L207" i="2"/>
  <c r="AM207" i="2"/>
  <c r="L208" i="2"/>
  <c r="AM208" i="2"/>
  <c r="L209" i="2"/>
  <c r="AM209" i="2"/>
  <c r="L210" i="2"/>
  <c r="AM210" i="2"/>
  <c r="L211" i="2"/>
  <c r="AM211" i="2"/>
  <c r="L212" i="2"/>
  <c r="AM212" i="2"/>
  <c r="L213" i="2"/>
  <c r="AM213" i="2"/>
  <c r="L214" i="2"/>
  <c r="AM214" i="2"/>
  <c r="L215" i="2"/>
  <c r="AM215" i="2"/>
  <c r="L216" i="2"/>
  <c r="AM216" i="2"/>
  <c r="L217" i="2"/>
  <c r="AM217" i="2"/>
  <c r="L218" i="2"/>
  <c r="AM218" i="2"/>
  <c r="L219" i="2"/>
  <c r="AM219" i="2"/>
  <c r="L220" i="2"/>
  <c r="AM220" i="2"/>
  <c r="L221" i="2"/>
  <c r="AM221" i="2"/>
  <c r="L222" i="2"/>
  <c r="AM222" i="2"/>
  <c r="L223" i="2"/>
  <c r="AM223" i="2"/>
  <c r="L224" i="2"/>
  <c r="AM224" i="2"/>
  <c r="L225" i="2"/>
  <c r="AM225" i="2"/>
  <c r="L226" i="2"/>
  <c r="AM226" i="2"/>
  <c r="L227" i="2"/>
  <c r="AM227" i="2"/>
  <c r="L228" i="2"/>
  <c r="AM228" i="2"/>
  <c r="L229" i="2"/>
  <c r="AM229" i="2"/>
  <c r="L230" i="2"/>
  <c r="AM230" i="2"/>
  <c r="L231" i="2"/>
  <c r="AM231" i="2"/>
  <c r="L232" i="2"/>
  <c r="AM232" i="2"/>
  <c r="L233" i="2"/>
  <c r="AM233" i="2"/>
  <c r="L234" i="2"/>
  <c r="AM234" i="2"/>
  <c r="L235" i="2"/>
  <c r="AM235" i="2"/>
  <c r="L236" i="2"/>
  <c r="AM236" i="2"/>
  <c r="L237" i="2"/>
  <c r="AM237" i="2"/>
  <c r="L238" i="2"/>
  <c r="AM238" i="2"/>
  <c r="L239" i="2"/>
  <c r="AM239" i="2"/>
  <c r="L240" i="2"/>
  <c r="AM240" i="2"/>
  <c r="L241" i="2"/>
  <c r="AM241" i="2"/>
  <c r="L242" i="2"/>
  <c r="AM242" i="2"/>
  <c r="L243" i="2"/>
  <c r="AM243" i="2"/>
  <c r="L244" i="2"/>
  <c r="AM244" i="2"/>
  <c r="L245" i="2"/>
  <c r="AM245" i="2"/>
  <c r="L246" i="2"/>
  <c r="AM246" i="2"/>
  <c r="L247" i="2"/>
  <c r="AM247" i="2"/>
  <c r="L248" i="2"/>
  <c r="AM248" i="2"/>
  <c r="L249" i="2"/>
  <c r="AM249" i="2"/>
  <c r="L250" i="2"/>
  <c r="AM250" i="2"/>
  <c r="L251" i="2"/>
  <c r="AM251" i="2"/>
  <c r="L252" i="2"/>
  <c r="AM252" i="2"/>
  <c r="L253" i="2"/>
  <c r="AM253" i="2"/>
  <c r="L254" i="2"/>
  <c r="AM254" i="2"/>
  <c r="L255" i="2"/>
  <c r="AM255" i="2"/>
  <c r="L256" i="2"/>
  <c r="AM256" i="2"/>
  <c r="L257" i="2"/>
  <c r="AM257" i="2"/>
  <c r="L258" i="2"/>
  <c r="AM258" i="2"/>
  <c r="L259" i="2"/>
  <c r="AM259" i="2"/>
  <c r="L260" i="2"/>
  <c r="AM260" i="2"/>
  <c r="L261" i="2"/>
  <c r="AM261" i="2"/>
  <c r="L262" i="2"/>
  <c r="AM262" i="2"/>
  <c r="L263" i="2"/>
  <c r="AM263" i="2"/>
  <c r="L264" i="2"/>
  <c r="AM264" i="2"/>
  <c r="L265" i="2"/>
  <c r="AM265" i="2"/>
  <c r="L266" i="2"/>
  <c r="AM266" i="2"/>
  <c r="L267" i="2"/>
  <c r="AM267" i="2"/>
  <c r="L268" i="2"/>
  <c r="AM268" i="2"/>
  <c r="L269" i="2"/>
  <c r="AM269" i="2"/>
  <c r="L270" i="2"/>
  <c r="AM270" i="2"/>
  <c r="L271" i="2"/>
  <c r="AM271" i="2"/>
  <c r="L272" i="2"/>
  <c r="AM272" i="2"/>
  <c r="L273" i="2"/>
  <c r="AM273" i="2"/>
  <c r="L274" i="2"/>
  <c r="AM274" i="2"/>
  <c r="L275" i="2"/>
  <c r="AM275" i="2"/>
  <c r="L276" i="2"/>
  <c r="AM276" i="2"/>
  <c r="L277" i="2"/>
  <c r="AM277" i="2"/>
  <c r="L278" i="2"/>
  <c r="AM278" i="2"/>
  <c r="L279" i="2"/>
  <c r="AM279" i="2"/>
  <c r="L280" i="2"/>
  <c r="AM280" i="2"/>
  <c r="L281" i="2"/>
  <c r="AM281" i="2"/>
  <c r="L282" i="2"/>
  <c r="AM282" i="2"/>
  <c r="L283" i="2"/>
  <c r="AM283" i="2"/>
  <c r="L284" i="2"/>
  <c r="AM284" i="2"/>
  <c r="L285" i="2"/>
  <c r="AM285" i="2"/>
  <c r="L286" i="2"/>
  <c r="AM286" i="2"/>
  <c r="L287" i="2"/>
  <c r="AM287" i="2"/>
  <c r="L288" i="2"/>
  <c r="AM288" i="2"/>
  <c r="L289" i="2"/>
  <c r="AM289" i="2"/>
  <c r="L290" i="2"/>
  <c r="AM290" i="2"/>
  <c r="L291" i="2"/>
  <c r="AM291" i="2"/>
  <c r="L292" i="2"/>
  <c r="AM292" i="2"/>
  <c r="L293" i="2"/>
  <c r="AM293" i="2"/>
  <c r="L294" i="2"/>
  <c r="AM294" i="2"/>
  <c r="L295" i="2"/>
  <c r="AM295" i="2"/>
  <c r="L296" i="2"/>
  <c r="AM296" i="2"/>
  <c r="L297" i="2"/>
  <c r="AM297" i="2"/>
  <c r="L298" i="2"/>
  <c r="AM298" i="2"/>
  <c r="L299" i="2"/>
  <c r="AM299" i="2"/>
  <c r="L300" i="2"/>
  <c r="AM300" i="2"/>
  <c r="L301" i="2"/>
  <c r="AM301" i="2"/>
  <c r="L302" i="2"/>
  <c r="AM302" i="2"/>
  <c r="L303" i="2"/>
  <c r="AM303" i="2"/>
  <c r="L304" i="2"/>
  <c r="AM304" i="2"/>
  <c r="L305" i="2"/>
  <c r="AM305" i="2"/>
  <c r="L306" i="2"/>
  <c r="AM306" i="2"/>
  <c r="L307" i="2"/>
  <c r="AM307" i="2"/>
  <c r="L308" i="2"/>
  <c r="AM308" i="2"/>
  <c r="L309" i="2"/>
  <c r="AM309" i="2"/>
  <c r="L310" i="2"/>
  <c r="AM310" i="2"/>
  <c r="L311" i="2"/>
  <c r="AM311" i="2"/>
  <c r="L312" i="2"/>
  <c r="AM312" i="2"/>
  <c r="L313" i="2"/>
  <c r="AM313" i="2"/>
  <c r="L314" i="2"/>
  <c r="AM314" i="2"/>
  <c r="L315" i="2"/>
  <c r="AM315" i="2"/>
  <c r="L316" i="2"/>
  <c r="AM316" i="2"/>
  <c r="L317" i="2"/>
  <c r="AM317" i="2"/>
  <c r="L318" i="2"/>
  <c r="AM318" i="2"/>
  <c r="L319" i="2"/>
  <c r="AM319" i="2"/>
  <c r="L320" i="2"/>
  <c r="AM320" i="2"/>
  <c r="L321" i="2"/>
  <c r="AM321" i="2"/>
  <c r="L322" i="2"/>
  <c r="AM322" i="2"/>
  <c r="L323" i="2"/>
  <c r="AM323" i="2"/>
  <c r="L324" i="2"/>
  <c r="AM324" i="2"/>
  <c r="L325" i="2"/>
  <c r="AM325" i="2"/>
  <c r="L326" i="2"/>
  <c r="AM326" i="2"/>
  <c r="L327" i="2"/>
  <c r="AM327" i="2"/>
  <c r="L328" i="2"/>
  <c r="AM328" i="2"/>
  <c r="L329" i="2"/>
  <c r="AM329" i="2"/>
  <c r="L330" i="2"/>
  <c r="AM330" i="2"/>
  <c r="L331" i="2"/>
  <c r="AM331" i="2"/>
  <c r="L332" i="2"/>
  <c r="AM332" i="2"/>
  <c r="L333" i="2"/>
  <c r="AM333" i="2"/>
  <c r="L334" i="2"/>
  <c r="AM334" i="2"/>
  <c r="L335" i="2"/>
  <c r="AM335" i="2"/>
  <c r="L336" i="2"/>
  <c r="AM336" i="2"/>
  <c r="L337" i="2"/>
  <c r="AM337" i="2"/>
  <c r="L338" i="2"/>
  <c r="AM338" i="2"/>
  <c r="L339" i="2"/>
  <c r="AM339" i="2"/>
  <c r="L340" i="2"/>
  <c r="AM340" i="2"/>
  <c r="L341" i="2"/>
  <c r="AM341" i="2"/>
  <c r="L342" i="2"/>
  <c r="AM342" i="2"/>
  <c r="L343" i="2"/>
  <c r="AM343" i="2"/>
  <c r="L344" i="2"/>
  <c r="AM344" i="2"/>
  <c r="L345" i="2"/>
  <c r="AM345" i="2"/>
  <c r="L346" i="2"/>
  <c r="AM346" i="2"/>
  <c r="L347" i="2"/>
  <c r="AM347" i="2"/>
  <c r="L348" i="2"/>
  <c r="AM348" i="2"/>
  <c r="L349" i="2"/>
  <c r="AM349" i="2"/>
  <c r="L350" i="2"/>
  <c r="AM350" i="2"/>
  <c r="L351" i="2"/>
  <c r="AM351" i="2"/>
  <c r="L352" i="2"/>
  <c r="AM352" i="2"/>
  <c r="L353" i="2"/>
  <c r="AM353" i="2"/>
  <c r="L354" i="2"/>
  <c r="AM354" i="2"/>
  <c r="L355" i="2"/>
  <c r="AM355" i="2"/>
  <c r="L356" i="2"/>
  <c r="AM356" i="2"/>
  <c r="L357" i="2"/>
  <c r="AM357" i="2"/>
  <c r="L358" i="2"/>
  <c r="AM358" i="2"/>
  <c r="L359" i="2"/>
  <c r="AM359" i="2"/>
  <c r="L360" i="2"/>
  <c r="AM360" i="2"/>
  <c r="L361" i="2"/>
  <c r="AM361" i="2"/>
  <c r="L362" i="2"/>
  <c r="AM362" i="2"/>
  <c r="L363" i="2"/>
  <c r="AM363" i="2"/>
  <c r="L364" i="2"/>
  <c r="AM364" i="2"/>
  <c r="L365" i="2"/>
  <c r="AM365" i="2"/>
  <c r="L366" i="2"/>
  <c r="AM366" i="2"/>
  <c r="L367" i="2"/>
  <c r="AM367" i="2"/>
  <c r="L368" i="2"/>
  <c r="AM368" i="2"/>
  <c r="L369" i="2"/>
  <c r="AM369" i="2"/>
  <c r="L370" i="2"/>
  <c r="AM370" i="2"/>
  <c r="L371" i="2"/>
  <c r="AM371" i="2"/>
  <c r="L372" i="2"/>
  <c r="AM372" i="2"/>
  <c r="L373" i="2"/>
  <c r="AM373" i="2"/>
  <c r="L374" i="2"/>
  <c r="AM374" i="2"/>
  <c r="L375" i="2"/>
  <c r="AM375" i="2"/>
  <c r="L376" i="2"/>
  <c r="AM376" i="2"/>
  <c r="L377" i="2"/>
  <c r="AM377" i="2"/>
  <c r="L378" i="2"/>
  <c r="AM378" i="2"/>
  <c r="L379" i="2"/>
  <c r="AM379" i="2"/>
  <c r="L380" i="2"/>
  <c r="AM380" i="2"/>
  <c r="L381" i="2"/>
  <c r="AM381" i="2"/>
  <c r="L382" i="2"/>
  <c r="AM382" i="2"/>
  <c r="L383" i="2"/>
  <c r="AM383" i="2"/>
  <c r="L384" i="2"/>
  <c r="AM384" i="2"/>
  <c r="L385" i="2"/>
  <c r="AM385" i="2"/>
  <c r="L386" i="2"/>
  <c r="AM386" i="2"/>
  <c r="L387" i="2"/>
  <c r="AM387" i="2"/>
  <c r="L388" i="2"/>
  <c r="AM388" i="2"/>
  <c r="L389" i="2"/>
  <c r="AM389" i="2"/>
  <c r="L390" i="2"/>
  <c r="AM390" i="2"/>
  <c r="L391" i="2"/>
  <c r="AM391" i="2"/>
  <c r="L392" i="2"/>
  <c r="AM392" i="2"/>
  <c r="L393" i="2"/>
  <c r="AM393" i="2"/>
  <c r="L394" i="2"/>
  <c r="AM394" i="2"/>
  <c r="L395" i="2"/>
  <c r="AM395" i="2"/>
  <c r="L396" i="2"/>
  <c r="AM396" i="2"/>
  <c r="L397" i="2"/>
  <c r="AM397" i="2"/>
  <c r="L398" i="2"/>
  <c r="AM398" i="2"/>
  <c r="L399" i="2"/>
  <c r="AM399" i="2"/>
  <c r="L400" i="2"/>
  <c r="AM400" i="2"/>
  <c r="L401" i="2"/>
  <c r="AM401" i="2"/>
  <c r="L402" i="2"/>
  <c r="AM402" i="2"/>
  <c r="L403" i="2"/>
  <c r="AM403" i="2"/>
  <c r="L404" i="2"/>
  <c r="AM404" i="2"/>
  <c r="L405" i="2"/>
  <c r="AM405" i="2"/>
  <c r="L406" i="2"/>
  <c r="AM406" i="2"/>
  <c r="L407" i="2"/>
  <c r="AM407" i="2"/>
  <c r="L408" i="2"/>
  <c r="AM408" i="2"/>
  <c r="L409" i="2"/>
  <c r="AM409" i="2"/>
  <c r="L410" i="2"/>
  <c r="AM410" i="2"/>
  <c r="L411" i="2"/>
  <c r="AM411" i="2"/>
  <c r="L412" i="2"/>
  <c r="AM412" i="2"/>
  <c r="L413" i="2"/>
  <c r="AM413" i="2"/>
  <c r="L414" i="2"/>
  <c r="AM414" i="2"/>
  <c r="L415" i="2"/>
  <c r="AM415" i="2"/>
  <c r="L416" i="2"/>
  <c r="AM416" i="2"/>
  <c r="L417" i="2"/>
  <c r="AM417" i="2"/>
  <c r="L418" i="2"/>
  <c r="AM418" i="2"/>
  <c r="L419" i="2"/>
  <c r="AM419" i="2"/>
  <c r="L420" i="2"/>
  <c r="AM420" i="2"/>
  <c r="L421" i="2"/>
  <c r="AM421" i="2"/>
  <c r="L422" i="2"/>
  <c r="AM422" i="2"/>
  <c r="L423" i="2"/>
  <c r="AM423" i="2"/>
  <c r="L424" i="2"/>
  <c r="AM424" i="2"/>
  <c r="L425" i="2"/>
  <c r="AM425" i="2"/>
  <c r="L426" i="2"/>
  <c r="AM426" i="2"/>
  <c r="L427" i="2"/>
  <c r="AM427" i="2"/>
  <c r="L428" i="2"/>
  <c r="AM428" i="2"/>
  <c r="L429" i="2"/>
  <c r="AM429" i="2"/>
  <c r="L430" i="2"/>
  <c r="AM430" i="2"/>
  <c r="L431" i="2"/>
  <c r="AM431" i="2"/>
  <c r="L432" i="2"/>
  <c r="AM432" i="2"/>
  <c r="L433" i="2"/>
  <c r="AM433" i="2"/>
  <c r="L434" i="2"/>
  <c r="AM434" i="2"/>
  <c r="L435" i="2"/>
  <c r="AM435" i="2"/>
  <c r="L436" i="2"/>
  <c r="AM436" i="2"/>
  <c r="L437" i="2"/>
  <c r="AM437" i="2"/>
  <c r="L438" i="2"/>
  <c r="AM438" i="2"/>
  <c r="L439" i="2"/>
  <c r="AM439" i="2"/>
  <c r="L440" i="2"/>
  <c r="AM440" i="2"/>
  <c r="L441" i="2"/>
  <c r="AM441" i="2"/>
  <c r="L442" i="2"/>
  <c r="AM442" i="2"/>
  <c r="L443" i="2"/>
  <c r="AM443" i="2"/>
  <c r="L444" i="2"/>
  <c r="AM444" i="2"/>
  <c r="L445" i="2"/>
  <c r="AM445" i="2"/>
  <c r="L446" i="2"/>
  <c r="AM446" i="2"/>
  <c r="L447" i="2"/>
  <c r="AM447" i="2"/>
  <c r="L448" i="2"/>
  <c r="AM448" i="2"/>
  <c r="L449" i="2"/>
  <c r="AM449" i="2"/>
  <c r="L450" i="2"/>
  <c r="AM450" i="2"/>
  <c r="L451" i="2"/>
  <c r="AM451" i="2"/>
  <c r="L452" i="2"/>
  <c r="AM452" i="2"/>
  <c r="L453" i="2"/>
  <c r="AM453" i="2"/>
  <c r="L454" i="2"/>
  <c r="AM454" i="2"/>
  <c r="L455" i="2"/>
  <c r="AM455" i="2"/>
  <c r="L456" i="2"/>
  <c r="AM456" i="2"/>
  <c r="L457" i="2"/>
  <c r="AM457" i="2"/>
  <c r="L458" i="2"/>
  <c r="AM458" i="2"/>
  <c r="L459" i="2"/>
  <c r="AM459" i="2"/>
  <c r="L460" i="2"/>
  <c r="AM460" i="2"/>
  <c r="L461" i="2"/>
  <c r="AM461" i="2"/>
  <c r="L462" i="2"/>
  <c r="AM462" i="2"/>
  <c r="L463" i="2"/>
  <c r="AM463" i="2"/>
  <c r="L464" i="2"/>
  <c r="AM464" i="2"/>
  <c r="L465" i="2"/>
  <c r="AM465" i="2"/>
  <c r="L466" i="2"/>
  <c r="AM466" i="2"/>
  <c r="L467" i="2"/>
  <c r="AM467" i="2"/>
  <c r="L468" i="2"/>
  <c r="AM468" i="2"/>
  <c r="L469" i="2"/>
  <c r="AM469" i="2"/>
  <c r="L470" i="2"/>
  <c r="AM470" i="2"/>
  <c r="L471" i="2"/>
  <c r="AM471" i="2"/>
  <c r="L472" i="2"/>
  <c r="AM472" i="2"/>
  <c r="L473" i="2"/>
  <c r="AM473" i="2"/>
  <c r="L474" i="2"/>
  <c r="AM474" i="2"/>
  <c r="L475" i="2"/>
  <c r="AM475" i="2"/>
  <c r="L476" i="2"/>
  <c r="AM476" i="2"/>
  <c r="L477" i="2"/>
  <c r="AM477" i="2"/>
  <c r="L478" i="2"/>
  <c r="AM478" i="2"/>
  <c r="L479" i="2"/>
  <c r="AM479" i="2"/>
  <c r="L480" i="2"/>
  <c r="AM480" i="2"/>
  <c r="L481" i="2"/>
  <c r="AM481" i="2"/>
  <c r="L482" i="2"/>
  <c r="AM482" i="2"/>
  <c r="L483" i="2"/>
  <c r="AM483" i="2"/>
  <c r="L484" i="2"/>
  <c r="AM484" i="2"/>
  <c r="L4" i="2"/>
  <c r="AM4" i="2"/>
  <c r="AS5" i="2"/>
  <c r="AT5" i="2"/>
  <c r="AU5" i="2"/>
  <c r="AS6" i="2"/>
  <c r="AT6" i="2"/>
  <c r="AU6" i="2"/>
  <c r="AS7" i="2"/>
  <c r="AT7" i="2"/>
  <c r="AU7" i="2"/>
  <c r="AS8" i="2"/>
  <c r="AT8" i="2"/>
  <c r="AU8" i="2"/>
  <c r="AS9" i="2"/>
  <c r="AT9" i="2"/>
  <c r="AU9" i="2"/>
  <c r="AS10" i="2"/>
  <c r="AT10" i="2"/>
  <c r="AU10" i="2"/>
  <c r="AS11" i="2"/>
  <c r="AT11" i="2"/>
  <c r="AU11" i="2"/>
  <c r="AS12" i="2"/>
  <c r="AT12" i="2"/>
  <c r="AU12" i="2"/>
  <c r="AS13" i="2"/>
  <c r="AT13" i="2"/>
  <c r="AU13" i="2"/>
  <c r="AS14" i="2"/>
  <c r="AT14" i="2"/>
  <c r="AU14" i="2"/>
  <c r="AS15" i="2"/>
  <c r="AT15" i="2"/>
  <c r="AU15" i="2"/>
  <c r="AS16" i="2"/>
  <c r="AT16" i="2"/>
  <c r="AU16" i="2"/>
  <c r="AS17" i="2"/>
  <c r="AT17" i="2"/>
  <c r="AU17" i="2"/>
  <c r="AS18" i="2"/>
  <c r="AT18" i="2"/>
  <c r="AU18" i="2"/>
  <c r="AS19" i="2"/>
  <c r="AT19" i="2"/>
  <c r="AU19" i="2"/>
  <c r="AS20" i="2"/>
  <c r="AT20" i="2"/>
  <c r="AU20" i="2"/>
  <c r="AS21" i="2"/>
  <c r="AT21" i="2"/>
  <c r="AU21" i="2"/>
  <c r="AS22" i="2"/>
  <c r="AT22" i="2"/>
  <c r="AU22" i="2"/>
  <c r="AS23" i="2"/>
  <c r="AT23" i="2"/>
  <c r="AU23" i="2"/>
  <c r="AS24" i="2"/>
  <c r="AT24" i="2"/>
  <c r="AU24" i="2"/>
  <c r="AS25" i="2"/>
  <c r="AT25" i="2"/>
  <c r="AU25" i="2"/>
  <c r="AS26" i="2"/>
  <c r="AT26" i="2"/>
  <c r="AU26" i="2"/>
  <c r="AS27" i="2"/>
  <c r="AT27" i="2"/>
  <c r="AU27" i="2"/>
  <c r="AS28" i="2"/>
  <c r="AT28" i="2"/>
  <c r="AU28" i="2"/>
  <c r="AS29" i="2"/>
  <c r="AT29" i="2"/>
  <c r="AU29" i="2"/>
  <c r="AS30" i="2"/>
  <c r="AT30" i="2"/>
  <c r="AU30" i="2"/>
  <c r="AS31" i="2"/>
  <c r="AT31" i="2"/>
  <c r="AU31" i="2"/>
  <c r="AS32" i="2"/>
  <c r="AT32" i="2"/>
  <c r="AU32" i="2"/>
  <c r="AS33" i="2"/>
  <c r="AT33" i="2"/>
  <c r="AU33" i="2"/>
  <c r="AS34" i="2"/>
  <c r="AT34" i="2"/>
  <c r="AU34" i="2"/>
  <c r="AS35" i="2"/>
  <c r="AT35" i="2"/>
  <c r="AU35" i="2"/>
  <c r="AS36" i="2"/>
  <c r="AT36" i="2"/>
  <c r="AU36" i="2"/>
  <c r="AS37" i="2"/>
  <c r="AT37" i="2"/>
  <c r="AU37" i="2"/>
  <c r="AS38" i="2"/>
  <c r="AT38" i="2"/>
  <c r="AU38" i="2"/>
  <c r="AS39" i="2"/>
  <c r="AT39" i="2"/>
  <c r="AU39" i="2"/>
  <c r="AS40" i="2"/>
  <c r="AT40" i="2"/>
  <c r="AU40" i="2"/>
  <c r="AS41" i="2"/>
  <c r="AT41" i="2"/>
  <c r="AU41" i="2"/>
  <c r="AS42" i="2"/>
  <c r="AT42" i="2"/>
  <c r="AU42" i="2"/>
  <c r="AS43" i="2"/>
  <c r="AT43" i="2"/>
  <c r="AU43" i="2"/>
  <c r="AS44" i="2"/>
  <c r="AT44" i="2"/>
  <c r="AU44" i="2"/>
  <c r="AS45" i="2"/>
  <c r="AT45" i="2"/>
  <c r="AU45" i="2"/>
  <c r="AS46" i="2"/>
  <c r="AT46" i="2"/>
  <c r="AU46" i="2"/>
  <c r="AS47" i="2"/>
  <c r="AT47" i="2"/>
  <c r="AU47" i="2"/>
  <c r="AS48" i="2"/>
  <c r="AT48" i="2"/>
  <c r="AU48" i="2"/>
  <c r="AS49" i="2"/>
  <c r="AT49" i="2"/>
  <c r="AU49" i="2"/>
  <c r="AS50" i="2"/>
  <c r="AT50" i="2"/>
  <c r="AU50" i="2"/>
  <c r="AS51" i="2"/>
  <c r="AT51" i="2"/>
  <c r="AU51" i="2"/>
  <c r="AS52" i="2"/>
  <c r="AT52" i="2"/>
  <c r="AU52" i="2"/>
  <c r="AS53" i="2"/>
  <c r="AT53" i="2"/>
  <c r="AU53" i="2"/>
  <c r="AS54" i="2"/>
  <c r="AT54" i="2"/>
  <c r="AU54" i="2"/>
  <c r="AS55" i="2"/>
  <c r="AT55" i="2"/>
  <c r="AU55" i="2"/>
  <c r="AS56" i="2"/>
  <c r="AT56" i="2"/>
  <c r="AU56" i="2"/>
  <c r="AS57" i="2"/>
  <c r="AT57" i="2"/>
  <c r="AU57" i="2"/>
  <c r="AS58" i="2"/>
  <c r="AT58" i="2"/>
  <c r="AU58" i="2"/>
  <c r="AS59" i="2"/>
  <c r="AT59" i="2"/>
  <c r="AU59" i="2"/>
  <c r="AS60" i="2"/>
  <c r="AT60" i="2"/>
  <c r="AU60" i="2"/>
  <c r="AS61" i="2"/>
  <c r="AT61" i="2"/>
  <c r="AU61" i="2"/>
  <c r="AS62" i="2"/>
  <c r="AT62" i="2"/>
  <c r="AU62" i="2"/>
  <c r="AS63" i="2"/>
  <c r="AT63" i="2"/>
  <c r="AU63" i="2"/>
  <c r="AS64" i="2"/>
  <c r="AT64" i="2"/>
  <c r="AU64" i="2"/>
  <c r="AS65" i="2"/>
  <c r="AT65" i="2"/>
  <c r="AU65" i="2"/>
  <c r="AS66" i="2"/>
  <c r="AT66" i="2"/>
  <c r="AU66" i="2"/>
  <c r="AS67" i="2"/>
  <c r="AT67" i="2"/>
  <c r="AU67" i="2"/>
  <c r="AS68" i="2"/>
  <c r="AT68" i="2"/>
  <c r="AU68" i="2"/>
  <c r="AS69" i="2"/>
  <c r="AT69" i="2"/>
  <c r="AU69" i="2"/>
  <c r="AS70" i="2"/>
  <c r="AT70" i="2"/>
  <c r="AU70" i="2"/>
  <c r="AS71" i="2"/>
  <c r="AT71" i="2"/>
  <c r="AU71" i="2"/>
  <c r="AS72" i="2"/>
  <c r="AT72" i="2"/>
  <c r="AU72" i="2"/>
  <c r="AS73" i="2"/>
  <c r="AT73" i="2"/>
  <c r="AU73" i="2"/>
  <c r="AS74" i="2"/>
  <c r="AT74" i="2"/>
  <c r="AU74" i="2"/>
  <c r="AS75" i="2"/>
  <c r="AT75" i="2"/>
  <c r="AU75" i="2"/>
  <c r="AS76" i="2"/>
  <c r="AT76" i="2"/>
  <c r="AU76" i="2"/>
  <c r="AS77" i="2"/>
  <c r="AT77" i="2"/>
  <c r="AU77" i="2"/>
  <c r="AS78" i="2"/>
  <c r="AT78" i="2"/>
  <c r="AU78" i="2"/>
  <c r="AS79" i="2"/>
  <c r="AT79" i="2"/>
  <c r="AU79" i="2"/>
  <c r="AS80" i="2"/>
  <c r="AT80" i="2"/>
  <c r="AU80" i="2"/>
  <c r="AS81" i="2"/>
  <c r="AT81" i="2"/>
  <c r="AU81" i="2"/>
  <c r="AS82" i="2"/>
  <c r="AT82" i="2"/>
  <c r="AU82" i="2"/>
  <c r="AS83" i="2"/>
  <c r="AT83" i="2"/>
  <c r="AU83" i="2"/>
  <c r="AS84" i="2"/>
  <c r="AT84" i="2"/>
  <c r="AU84" i="2"/>
  <c r="AS85" i="2"/>
  <c r="AT85" i="2"/>
  <c r="AU85" i="2"/>
  <c r="AS86" i="2"/>
  <c r="AT86" i="2"/>
  <c r="AU86" i="2"/>
  <c r="AS87" i="2"/>
  <c r="AT87" i="2"/>
  <c r="AU87" i="2"/>
  <c r="AS88" i="2"/>
  <c r="AT88" i="2"/>
  <c r="AU88" i="2"/>
  <c r="AS89" i="2"/>
  <c r="AT89" i="2"/>
  <c r="AU89" i="2"/>
  <c r="AS90" i="2"/>
  <c r="AT90" i="2"/>
  <c r="AU90" i="2"/>
  <c r="AS91" i="2"/>
  <c r="AT91" i="2"/>
  <c r="AU91" i="2"/>
  <c r="AS92" i="2"/>
  <c r="AT92" i="2"/>
  <c r="AU92" i="2"/>
  <c r="AS93" i="2"/>
  <c r="AT93" i="2"/>
  <c r="AU93" i="2"/>
  <c r="AS94" i="2"/>
  <c r="AT94" i="2"/>
  <c r="AU94" i="2"/>
  <c r="AS95" i="2"/>
  <c r="AT95" i="2"/>
  <c r="AU95" i="2"/>
  <c r="AS96" i="2"/>
  <c r="AT96" i="2"/>
  <c r="AU96" i="2"/>
  <c r="AS97" i="2"/>
  <c r="AT97" i="2"/>
  <c r="AU97" i="2"/>
  <c r="AS98" i="2"/>
  <c r="AT98" i="2"/>
  <c r="AU98" i="2"/>
  <c r="AS99" i="2"/>
  <c r="AT99" i="2"/>
  <c r="AU99" i="2"/>
  <c r="AS100" i="2"/>
  <c r="AT100" i="2"/>
  <c r="AU100" i="2"/>
  <c r="AS101" i="2"/>
  <c r="AT101" i="2"/>
  <c r="AU101" i="2"/>
  <c r="AS102" i="2"/>
  <c r="AT102" i="2"/>
  <c r="AU102" i="2"/>
  <c r="AS103" i="2"/>
  <c r="AT103" i="2"/>
  <c r="AU103" i="2"/>
  <c r="AS104" i="2"/>
  <c r="AT104" i="2"/>
  <c r="AU104" i="2"/>
  <c r="AS105" i="2"/>
  <c r="AT105" i="2"/>
  <c r="AU105" i="2"/>
  <c r="AS106" i="2"/>
  <c r="AT106" i="2"/>
  <c r="AU106" i="2"/>
  <c r="AS107" i="2"/>
  <c r="AT107" i="2"/>
  <c r="AU107" i="2"/>
  <c r="AS108" i="2"/>
  <c r="AT108" i="2"/>
  <c r="AU108" i="2"/>
  <c r="AS109" i="2"/>
  <c r="AT109" i="2"/>
  <c r="AU109" i="2"/>
  <c r="AS110" i="2"/>
  <c r="AT110" i="2"/>
  <c r="AU110" i="2"/>
  <c r="AS111" i="2"/>
  <c r="AT111" i="2"/>
  <c r="AU111" i="2"/>
  <c r="AS112" i="2"/>
  <c r="AT112" i="2"/>
  <c r="AU112" i="2"/>
  <c r="AS113" i="2"/>
  <c r="AT113" i="2"/>
  <c r="AU113" i="2"/>
  <c r="AS114" i="2"/>
  <c r="AT114" i="2"/>
  <c r="AU114" i="2"/>
  <c r="AS115" i="2"/>
  <c r="AT115" i="2"/>
  <c r="AU115" i="2"/>
  <c r="AS116" i="2"/>
  <c r="AT116" i="2"/>
  <c r="AU116" i="2"/>
  <c r="AS117" i="2"/>
  <c r="AT117" i="2"/>
  <c r="AU117" i="2"/>
  <c r="AS118" i="2"/>
  <c r="AT118" i="2"/>
  <c r="AU118" i="2"/>
  <c r="AS119" i="2"/>
  <c r="AT119" i="2"/>
  <c r="AU119" i="2"/>
  <c r="AS120" i="2"/>
  <c r="AT120" i="2"/>
  <c r="AU120" i="2"/>
  <c r="AS121" i="2"/>
  <c r="AT121" i="2"/>
  <c r="AU121" i="2"/>
  <c r="AS122" i="2"/>
  <c r="AT122" i="2"/>
  <c r="AU122" i="2"/>
  <c r="AS123" i="2"/>
  <c r="AT123" i="2"/>
  <c r="AU123" i="2"/>
  <c r="AS124" i="2"/>
  <c r="AT124" i="2"/>
  <c r="AU124" i="2"/>
  <c r="AS125" i="2"/>
  <c r="AT125" i="2"/>
  <c r="AU125" i="2"/>
  <c r="AS126" i="2"/>
  <c r="AT126" i="2"/>
  <c r="AU126" i="2"/>
  <c r="AS127" i="2"/>
  <c r="AT127" i="2"/>
  <c r="AU127" i="2"/>
  <c r="AS128" i="2"/>
  <c r="AT128" i="2"/>
  <c r="AU128" i="2"/>
  <c r="AS129" i="2"/>
  <c r="AT129" i="2"/>
  <c r="AU129" i="2"/>
  <c r="AS130" i="2"/>
  <c r="AT130" i="2"/>
  <c r="AU130" i="2"/>
  <c r="AS131" i="2"/>
  <c r="AT131" i="2"/>
  <c r="AU131" i="2"/>
  <c r="AS132" i="2"/>
  <c r="AT132" i="2"/>
  <c r="AU132" i="2"/>
  <c r="AS133" i="2"/>
  <c r="AT133" i="2"/>
  <c r="AU133" i="2"/>
  <c r="AS134" i="2"/>
  <c r="AT134" i="2"/>
  <c r="AU134" i="2"/>
  <c r="AS135" i="2"/>
  <c r="AT135" i="2"/>
  <c r="AU135" i="2"/>
  <c r="AS136" i="2"/>
  <c r="AT136" i="2"/>
  <c r="AU136" i="2"/>
  <c r="AS137" i="2"/>
  <c r="AT137" i="2"/>
  <c r="AU137" i="2"/>
  <c r="AS138" i="2"/>
  <c r="AT138" i="2"/>
  <c r="AU138" i="2"/>
  <c r="AS139" i="2"/>
  <c r="AT139" i="2"/>
  <c r="AU139" i="2"/>
  <c r="AS140" i="2"/>
  <c r="AT140" i="2"/>
  <c r="AU140" i="2"/>
  <c r="AS141" i="2"/>
  <c r="AT141" i="2"/>
  <c r="AU141" i="2"/>
  <c r="AS142" i="2"/>
  <c r="AT142" i="2"/>
  <c r="AU142" i="2"/>
  <c r="AS143" i="2"/>
  <c r="AT143" i="2"/>
  <c r="AU143" i="2"/>
  <c r="AS144" i="2"/>
  <c r="AT144" i="2"/>
  <c r="AU144" i="2"/>
  <c r="AS145" i="2"/>
  <c r="AT145" i="2"/>
  <c r="AU145" i="2"/>
  <c r="AS146" i="2"/>
  <c r="AT146" i="2"/>
  <c r="AU146" i="2"/>
  <c r="AS147" i="2"/>
  <c r="AT147" i="2"/>
  <c r="AU147" i="2"/>
  <c r="AS148" i="2"/>
  <c r="AT148" i="2"/>
  <c r="AU148" i="2"/>
  <c r="AS149" i="2"/>
  <c r="AT149" i="2"/>
  <c r="AU149" i="2"/>
  <c r="AS150" i="2"/>
  <c r="AT150" i="2"/>
  <c r="AU150" i="2"/>
  <c r="AS151" i="2"/>
  <c r="AT151" i="2"/>
  <c r="AU151" i="2"/>
  <c r="AS152" i="2"/>
  <c r="AT152" i="2"/>
  <c r="AU152" i="2"/>
  <c r="AS153" i="2"/>
  <c r="AT153" i="2"/>
  <c r="AU153" i="2"/>
  <c r="AS154" i="2"/>
  <c r="AT154" i="2"/>
  <c r="AU154" i="2"/>
  <c r="AS155" i="2"/>
  <c r="AT155" i="2"/>
  <c r="AU155" i="2"/>
  <c r="AS156" i="2"/>
  <c r="AT156" i="2"/>
  <c r="AU156" i="2"/>
  <c r="AS157" i="2"/>
  <c r="AT157" i="2"/>
  <c r="AU157" i="2"/>
  <c r="AS158" i="2"/>
  <c r="AT158" i="2"/>
  <c r="AU158" i="2"/>
  <c r="AS159" i="2"/>
  <c r="AT159" i="2"/>
  <c r="AU159" i="2"/>
  <c r="AS160" i="2"/>
  <c r="AT160" i="2"/>
  <c r="AU160" i="2"/>
  <c r="AS161" i="2"/>
  <c r="AT161" i="2"/>
  <c r="AU161" i="2"/>
  <c r="AS162" i="2"/>
  <c r="AT162" i="2"/>
  <c r="AU162" i="2"/>
  <c r="AS163" i="2"/>
  <c r="AT163" i="2"/>
  <c r="AU163" i="2"/>
  <c r="AS164" i="2"/>
  <c r="AT164" i="2"/>
  <c r="AU164" i="2"/>
  <c r="AS165" i="2"/>
  <c r="AT165" i="2"/>
  <c r="AU165" i="2"/>
  <c r="AS166" i="2"/>
  <c r="AT166" i="2"/>
  <c r="AU166" i="2"/>
  <c r="AS167" i="2"/>
  <c r="AT167" i="2"/>
  <c r="AU167" i="2"/>
  <c r="AS168" i="2"/>
  <c r="AT168" i="2"/>
  <c r="AU168" i="2"/>
  <c r="AS169" i="2"/>
  <c r="AT169" i="2"/>
  <c r="AU169" i="2"/>
  <c r="AS170" i="2"/>
  <c r="AT170" i="2"/>
  <c r="AU170" i="2"/>
  <c r="AS171" i="2"/>
  <c r="AT171" i="2"/>
  <c r="AU171" i="2"/>
  <c r="AS172" i="2"/>
  <c r="AT172" i="2"/>
  <c r="AU172" i="2"/>
  <c r="AS173" i="2"/>
  <c r="AT173" i="2"/>
  <c r="AU173" i="2"/>
  <c r="AS174" i="2"/>
  <c r="AT174" i="2"/>
  <c r="AU174" i="2"/>
  <c r="AS175" i="2"/>
  <c r="AT175" i="2"/>
  <c r="AU175" i="2"/>
  <c r="AS176" i="2"/>
  <c r="AT176" i="2"/>
  <c r="AU176" i="2"/>
  <c r="AS177" i="2"/>
  <c r="AT177" i="2"/>
  <c r="AU177" i="2"/>
  <c r="AS178" i="2"/>
  <c r="AT178" i="2"/>
  <c r="AU178" i="2"/>
  <c r="AS179" i="2"/>
  <c r="AT179" i="2"/>
  <c r="AU179" i="2"/>
  <c r="AS180" i="2"/>
  <c r="AT180" i="2"/>
  <c r="AU180" i="2"/>
  <c r="AS181" i="2"/>
  <c r="AT181" i="2"/>
  <c r="AU181" i="2"/>
  <c r="AS182" i="2"/>
  <c r="AT182" i="2"/>
  <c r="AU182" i="2"/>
  <c r="AS183" i="2"/>
  <c r="AT183" i="2"/>
  <c r="AU183" i="2"/>
  <c r="AS184" i="2"/>
  <c r="AT184" i="2"/>
  <c r="AU184" i="2"/>
  <c r="AS185" i="2"/>
  <c r="AT185" i="2"/>
  <c r="AU185" i="2"/>
  <c r="AS186" i="2"/>
  <c r="AT186" i="2"/>
  <c r="AU186" i="2"/>
  <c r="AS187" i="2"/>
  <c r="AT187" i="2"/>
  <c r="AU187" i="2"/>
  <c r="AS188" i="2"/>
  <c r="AT188" i="2"/>
  <c r="AU188" i="2"/>
  <c r="AS189" i="2"/>
  <c r="AT189" i="2"/>
  <c r="AU189" i="2"/>
  <c r="AS190" i="2"/>
  <c r="AT190" i="2"/>
  <c r="AU190" i="2"/>
  <c r="AS191" i="2"/>
  <c r="AT191" i="2"/>
  <c r="AU191" i="2"/>
  <c r="AS192" i="2"/>
  <c r="AT192" i="2"/>
  <c r="AU192" i="2"/>
  <c r="AS193" i="2"/>
  <c r="AT193" i="2"/>
  <c r="AU193" i="2"/>
  <c r="AS194" i="2"/>
  <c r="AT194" i="2"/>
  <c r="AU194" i="2"/>
  <c r="AS195" i="2"/>
  <c r="AT195" i="2"/>
  <c r="AU195" i="2"/>
  <c r="AS196" i="2"/>
  <c r="AT196" i="2"/>
  <c r="AU196" i="2"/>
  <c r="AS197" i="2"/>
  <c r="AT197" i="2"/>
  <c r="AU197" i="2"/>
  <c r="AS198" i="2"/>
  <c r="AT198" i="2"/>
  <c r="AU198" i="2"/>
  <c r="AS199" i="2"/>
  <c r="AT199" i="2"/>
  <c r="AU199" i="2"/>
  <c r="AS200" i="2"/>
  <c r="AT200" i="2"/>
  <c r="AU200" i="2"/>
  <c r="AS201" i="2"/>
  <c r="AT201" i="2"/>
  <c r="AU201" i="2"/>
  <c r="AS202" i="2"/>
  <c r="AT202" i="2"/>
  <c r="AU202" i="2"/>
  <c r="AS203" i="2"/>
  <c r="AT203" i="2"/>
  <c r="AU203" i="2"/>
  <c r="AS204" i="2"/>
  <c r="AT204" i="2"/>
  <c r="AU204" i="2"/>
  <c r="AS205" i="2"/>
  <c r="AT205" i="2"/>
  <c r="AU205" i="2"/>
  <c r="AS206" i="2"/>
  <c r="AT206" i="2"/>
  <c r="AU206" i="2"/>
  <c r="AS207" i="2"/>
  <c r="AT207" i="2"/>
  <c r="AU207" i="2"/>
  <c r="AS208" i="2"/>
  <c r="AT208" i="2"/>
  <c r="AU208" i="2"/>
  <c r="AS209" i="2"/>
  <c r="AT209" i="2"/>
  <c r="AU209" i="2"/>
  <c r="AS210" i="2"/>
  <c r="AT210" i="2"/>
  <c r="AU210" i="2"/>
  <c r="AS211" i="2"/>
  <c r="AT211" i="2"/>
  <c r="AU211" i="2"/>
  <c r="AS212" i="2"/>
  <c r="AT212" i="2"/>
  <c r="AU212" i="2"/>
  <c r="AS213" i="2"/>
  <c r="AT213" i="2"/>
  <c r="AU213" i="2"/>
  <c r="AS214" i="2"/>
  <c r="AT214" i="2"/>
  <c r="AU214" i="2"/>
  <c r="AS215" i="2"/>
  <c r="AT215" i="2"/>
  <c r="AU215" i="2"/>
  <c r="AS216" i="2"/>
  <c r="AT216" i="2"/>
  <c r="AU216" i="2"/>
  <c r="AS217" i="2"/>
  <c r="AT217" i="2"/>
  <c r="AU217" i="2"/>
  <c r="AS218" i="2"/>
  <c r="AT218" i="2"/>
  <c r="AU218" i="2"/>
  <c r="AS219" i="2"/>
  <c r="AT219" i="2"/>
  <c r="AU219" i="2"/>
  <c r="AS220" i="2"/>
  <c r="AT220" i="2"/>
  <c r="AU220" i="2"/>
  <c r="AS221" i="2"/>
  <c r="AT221" i="2"/>
  <c r="AU221" i="2"/>
  <c r="AS222" i="2"/>
  <c r="AT222" i="2"/>
  <c r="AU222" i="2"/>
  <c r="AS223" i="2"/>
  <c r="AT223" i="2"/>
  <c r="AU223" i="2"/>
  <c r="AS224" i="2"/>
  <c r="AT224" i="2"/>
  <c r="AU224" i="2"/>
  <c r="AS225" i="2"/>
  <c r="AT225" i="2"/>
  <c r="AU225" i="2"/>
  <c r="AS226" i="2"/>
  <c r="AT226" i="2"/>
  <c r="AU226" i="2"/>
  <c r="AS227" i="2"/>
  <c r="AT227" i="2"/>
  <c r="AU227" i="2"/>
  <c r="AS228" i="2"/>
  <c r="AT228" i="2"/>
  <c r="AU228" i="2"/>
  <c r="AS229" i="2"/>
  <c r="AT229" i="2"/>
  <c r="AU229" i="2"/>
  <c r="AS230" i="2"/>
  <c r="AT230" i="2"/>
  <c r="AU230" i="2"/>
  <c r="AS231" i="2"/>
  <c r="AT231" i="2"/>
  <c r="AU231" i="2"/>
  <c r="AS232" i="2"/>
  <c r="AT232" i="2"/>
  <c r="AU232" i="2"/>
  <c r="AS233" i="2"/>
  <c r="AT233" i="2"/>
  <c r="AU233" i="2"/>
  <c r="AS234" i="2"/>
  <c r="AT234" i="2"/>
  <c r="AU234" i="2"/>
  <c r="AS235" i="2"/>
  <c r="AT235" i="2"/>
  <c r="AU235" i="2"/>
  <c r="AS236" i="2"/>
  <c r="AT236" i="2"/>
  <c r="AU236" i="2"/>
  <c r="AS237" i="2"/>
  <c r="AT237" i="2"/>
  <c r="AU237" i="2"/>
  <c r="AS238" i="2"/>
  <c r="AT238" i="2"/>
  <c r="AU238" i="2"/>
  <c r="AS239" i="2"/>
  <c r="AT239" i="2"/>
  <c r="AU239" i="2"/>
  <c r="AS240" i="2"/>
  <c r="AT240" i="2"/>
  <c r="AU240" i="2"/>
  <c r="AS241" i="2"/>
  <c r="AT241" i="2"/>
  <c r="AU241" i="2"/>
  <c r="AS242" i="2"/>
  <c r="AT242" i="2"/>
  <c r="AU242" i="2"/>
  <c r="AS243" i="2"/>
  <c r="AT243" i="2"/>
  <c r="AU243" i="2"/>
  <c r="AS244" i="2"/>
  <c r="AT244" i="2"/>
  <c r="AU244" i="2"/>
  <c r="AS245" i="2"/>
  <c r="AT245" i="2"/>
  <c r="AU245" i="2"/>
  <c r="AS246" i="2"/>
  <c r="AT246" i="2"/>
  <c r="AU246" i="2"/>
  <c r="AS247" i="2"/>
  <c r="AT247" i="2"/>
  <c r="AU247" i="2"/>
  <c r="AS248" i="2"/>
  <c r="AT248" i="2"/>
  <c r="AU248" i="2"/>
  <c r="AS249" i="2"/>
  <c r="AT249" i="2"/>
  <c r="AU249" i="2"/>
  <c r="AS250" i="2"/>
  <c r="AT250" i="2"/>
  <c r="AU250" i="2"/>
  <c r="AS251" i="2"/>
  <c r="AT251" i="2"/>
  <c r="AU251" i="2"/>
  <c r="AS252" i="2"/>
  <c r="AT252" i="2"/>
  <c r="AU252" i="2"/>
  <c r="AS253" i="2"/>
  <c r="AT253" i="2"/>
  <c r="AU253" i="2"/>
  <c r="AS254" i="2"/>
  <c r="AT254" i="2"/>
  <c r="AU254" i="2"/>
  <c r="AS255" i="2"/>
  <c r="AT255" i="2"/>
  <c r="AU255" i="2"/>
  <c r="AS256" i="2"/>
  <c r="AT256" i="2"/>
  <c r="AU256" i="2"/>
  <c r="AS257" i="2"/>
  <c r="AT257" i="2"/>
  <c r="AU257" i="2"/>
  <c r="AS258" i="2"/>
  <c r="AT258" i="2"/>
  <c r="AU258" i="2"/>
  <c r="AS259" i="2"/>
  <c r="AT259" i="2"/>
  <c r="AU259" i="2"/>
  <c r="AS260" i="2"/>
  <c r="AT260" i="2"/>
  <c r="AU260" i="2"/>
  <c r="AS261" i="2"/>
  <c r="AT261" i="2"/>
  <c r="AU261" i="2"/>
  <c r="AS262" i="2"/>
  <c r="AT262" i="2"/>
  <c r="AU262" i="2"/>
  <c r="AS263" i="2"/>
  <c r="AT263" i="2"/>
  <c r="AU263" i="2"/>
  <c r="AS264" i="2"/>
  <c r="AT264" i="2"/>
  <c r="AU264" i="2"/>
  <c r="AS265" i="2"/>
  <c r="AT265" i="2"/>
  <c r="AU265" i="2"/>
  <c r="AS266" i="2"/>
  <c r="AT266" i="2"/>
  <c r="AU266" i="2"/>
  <c r="AS267" i="2"/>
  <c r="AT267" i="2"/>
  <c r="AU267" i="2"/>
  <c r="AS268" i="2"/>
  <c r="AT268" i="2"/>
  <c r="AU268" i="2"/>
  <c r="AS269" i="2"/>
  <c r="AT269" i="2"/>
  <c r="AU269" i="2"/>
  <c r="AS270" i="2"/>
  <c r="AT270" i="2"/>
  <c r="AU270" i="2"/>
  <c r="AS271" i="2"/>
  <c r="AT271" i="2"/>
  <c r="AU271" i="2"/>
  <c r="AS272" i="2"/>
  <c r="AT272" i="2"/>
  <c r="AU272" i="2"/>
  <c r="AS273" i="2"/>
  <c r="AT273" i="2"/>
  <c r="AU273" i="2"/>
  <c r="AS274" i="2"/>
  <c r="AT274" i="2"/>
  <c r="AU274" i="2"/>
  <c r="AS275" i="2"/>
  <c r="AT275" i="2"/>
  <c r="AU275" i="2"/>
  <c r="AS276" i="2"/>
  <c r="AT276" i="2"/>
  <c r="AU276" i="2"/>
  <c r="AS277" i="2"/>
  <c r="AT277" i="2"/>
  <c r="AU277" i="2"/>
  <c r="AS278" i="2"/>
  <c r="AT278" i="2"/>
  <c r="AU278" i="2"/>
  <c r="AS279" i="2"/>
  <c r="AT279" i="2"/>
  <c r="AU279" i="2"/>
  <c r="AS280" i="2"/>
  <c r="AT280" i="2"/>
  <c r="AU280" i="2"/>
  <c r="AS281" i="2"/>
  <c r="AT281" i="2"/>
  <c r="AU281" i="2"/>
  <c r="AS282" i="2"/>
  <c r="AT282" i="2"/>
  <c r="AU282" i="2"/>
  <c r="AS283" i="2"/>
  <c r="AT283" i="2"/>
  <c r="AU283" i="2"/>
  <c r="AS284" i="2"/>
  <c r="AT284" i="2"/>
  <c r="AU284" i="2"/>
  <c r="AS285" i="2"/>
  <c r="AT285" i="2"/>
  <c r="AU285" i="2"/>
  <c r="AS286" i="2"/>
  <c r="AT286" i="2"/>
  <c r="AU286" i="2"/>
  <c r="AS287" i="2"/>
  <c r="AT287" i="2"/>
  <c r="AU287" i="2"/>
  <c r="AS288" i="2"/>
  <c r="AT288" i="2"/>
  <c r="AU288" i="2"/>
  <c r="AS289" i="2"/>
  <c r="AT289" i="2"/>
  <c r="AU289" i="2"/>
  <c r="AS290" i="2"/>
  <c r="AT290" i="2"/>
  <c r="AU290" i="2"/>
  <c r="AS291" i="2"/>
  <c r="AT291" i="2"/>
  <c r="AU291" i="2"/>
  <c r="AS292" i="2"/>
  <c r="AT292" i="2"/>
  <c r="AU292" i="2"/>
  <c r="AS293" i="2"/>
  <c r="AT293" i="2"/>
  <c r="AU293" i="2"/>
  <c r="AS294" i="2"/>
  <c r="AT294" i="2"/>
  <c r="AU294" i="2"/>
  <c r="AS295" i="2"/>
  <c r="AT295" i="2"/>
  <c r="AU295" i="2"/>
  <c r="AS296" i="2"/>
  <c r="AT296" i="2"/>
  <c r="AU296" i="2"/>
  <c r="AS297" i="2"/>
  <c r="AT297" i="2"/>
  <c r="AU297" i="2"/>
  <c r="AS298" i="2"/>
  <c r="AT298" i="2"/>
  <c r="AU298" i="2"/>
  <c r="AS299" i="2"/>
  <c r="AT299" i="2"/>
  <c r="AU299" i="2"/>
  <c r="AS300" i="2"/>
  <c r="AT300" i="2"/>
  <c r="AU300" i="2"/>
  <c r="AS301" i="2"/>
  <c r="AT301" i="2"/>
  <c r="AU301" i="2"/>
  <c r="AS302" i="2"/>
  <c r="AT302" i="2"/>
  <c r="AU302" i="2"/>
  <c r="AS303" i="2"/>
  <c r="AT303" i="2"/>
  <c r="AU303" i="2"/>
  <c r="AS304" i="2"/>
  <c r="AT304" i="2"/>
  <c r="AU304" i="2"/>
  <c r="AS305" i="2"/>
  <c r="AT305" i="2"/>
  <c r="AU305" i="2"/>
  <c r="AS306" i="2"/>
  <c r="AT306" i="2"/>
  <c r="AU306" i="2"/>
  <c r="AS307" i="2"/>
  <c r="AT307" i="2"/>
  <c r="AU307" i="2"/>
  <c r="AS308" i="2"/>
  <c r="AT308" i="2"/>
  <c r="AU308" i="2"/>
  <c r="AS309" i="2"/>
  <c r="AT309" i="2"/>
  <c r="AU309" i="2"/>
  <c r="AS310" i="2"/>
  <c r="AT310" i="2"/>
  <c r="AU310" i="2"/>
  <c r="AS311" i="2"/>
  <c r="AT311" i="2"/>
  <c r="AU311" i="2"/>
  <c r="AS312" i="2"/>
  <c r="AT312" i="2"/>
  <c r="AU312" i="2"/>
  <c r="AS313" i="2"/>
  <c r="AT313" i="2"/>
  <c r="AU313" i="2"/>
  <c r="AS314" i="2"/>
  <c r="AT314" i="2"/>
  <c r="AU314" i="2"/>
  <c r="AS315" i="2"/>
  <c r="AT315" i="2"/>
  <c r="AU315" i="2"/>
  <c r="AS316" i="2"/>
  <c r="AT316" i="2"/>
  <c r="AU316" i="2"/>
  <c r="AS317" i="2"/>
  <c r="AT317" i="2"/>
  <c r="AU317" i="2"/>
  <c r="AS318" i="2"/>
  <c r="AT318" i="2"/>
  <c r="AU318" i="2"/>
  <c r="AS319" i="2"/>
  <c r="AT319" i="2"/>
  <c r="AU319" i="2"/>
  <c r="AS320" i="2"/>
  <c r="AT320" i="2"/>
  <c r="AU320" i="2"/>
  <c r="AS321" i="2"/>
  <c r="AT321" i="2"/>
  <c r="AU321" i="2"/>
  <c r="AS322" i="2"/>
  <c r="AT322" i="2"/>
  <c r="AU322" i="2"/>
  <c r="AS323" i="2"/>
  <c r="AT323" i="2"/>
  <c r="AU323" i="2"/>
  <c r="AS324" i="2"/>
  <c r="AT324" i="2"/>
  <c r="AU324" i="2"/>
  <c r="AS325" i="2"/>
  <c r="AT325" i="2"/>
  <c r="AU325" i="2"/>
  <c r="AS326" i="2"/>
  <c r="AT326" i="2"/>
  <c r="AU326" i="2"/>
  <c r="AS327" i="2"/>
  <c r="AT327" i="2"/>
  <c r="AU327" i="2"/>
  <c r="AS328" i="2"/>
  <c r="AT328" i="2"/>
  <c r="AU328" i="2"/>
  <c r="AS329" i="2"/>
  <c r="AT329" i="2"/>
  <c r="AU329" i="2"/>
  <c r="AS330" i="2"/>
  <c r="AT330" i="2"/>
  <c r="AU330" i="2"/>
  <c r="AS331" i="2"/>
  <c r="AT331" i="2"/>
  <c r="AU331" i="2"/>
  <c r="AS332" i="2"/>
  <c r="AT332" i="2"/>
  <c r="AU332" i="2"/>
  <c r="AS333" i="2"/>
  <c r="AT333" i="2"/>
  <c r="AU333" i="2"/>
  <c r="AS334" i="2"/>
  <c r="AT334" i="2"/>
  <c r="AU334" i="2"/>
  <c r="AS335" i="2"/>
  <c r="AT335" i="2"/>
  <c r="AU335" i="2"/>
  <c r="AS336" i="2"/>
  <c r="AT336" i="2"/>
  <c r="AU336" i="2"/>
  <c r="AS337" i="2"/>
  <c r="AT337" i="2"/>
  <c r="AU337" i="2"/>
  <c r="AS338" i="2"/>
  <c r="AT338" i="2"/>
  <c r="AU338" i="2"/>
  <c r="AS339" i="2"/>
  <c r="AT339" i="2"/>
  <c r="AU339" i="2"/>
  <c r="AS340" i="2"/>
  <c r="AT340" i="2"/>
  <c r="AU340" i="2"/>
  <c r="AS341" i="2"/>
  <c r="AT341" i="2"/>
  <c r="AU341" i="2"/>
  <c r="AS342" i="2"/>
  <c r="AT342" i="2"/>
  <c r="AU342" i="2"/>
  <c r="AS343" i="2"/>
  <c r="AT343" i="2"/>
  <c r="AU343" i="2"/>
  <c r="AS344" i="2"/>
  <c r="AT344" i="2"/>
  <c r="AU344" i="2"/>
  <c r="AS345" i="2"/>
  <c r="AT345" i="2"/>
  <c r="AU345" i="2"/>
  <c r="AS346" i="2"/>
  <c r="AT346" i="2"/>
  <c r="AU346" i="2"/>
  <c r="AS347" i="2"/>
  <c r="AT347" i="2"/>
  <c r="AU347" i="2"/>
  <c r="AS348" i="2"/>
  <c r="AT348" i="2"/>
  <c r="AU348" i="2"/>
  <c r="AS349" i="2"/>
  <c r="AT349" i="2"/>
  <c r="AU349" i="2"/>
  <c r="AS350" i="2"/>
  <c r="AT350" i="2"/>
  <c r="AU350" i="2"/>
  <c r="AS351" i="2"/>
  <c r="AT351" i="2"/>
  <c r="AU351" i="2"/>
  <c r="AS352" i="2"/>
  <c r="AT352" i="2"/>
  <c r="AU352" i="2"/>
  <c r="AS353" i="2"/>
  <c r="AT353" i="2"/>
  <c r="AU353" i="2"/>
  <c r="AS354" i="2"/>
  <c r="AT354" i="2"/>
  <c r="AU354" i="2"/>
  <c r="AS355" i="2"/>
  <c r="AT355" i="2"/>
  <c r="AU355" i="2"/>
  <c r="AS356" i="2"/>
  <c r="AT356" i="2"/>
  <c r="AU356" i="2"/>
  <c r="AS357" i="2"/>
  <c r="AT357" i="2"/>
  <c r="AU357" i="2"/>
  <c r="AS358" i="2"/>
  <c r="AT358" i="2"/>
  <c r="AU358" i="2"/>
  <c r="AS359" i="2"/>
  <c r="AT359" i="2"/>
  <c r="AU359" i="2"/>
  <c r="AS360" i="2"/>
  <c r="AT360" i="2"/>
  <c r="AU360" i="2"/>
  <c r="AS361" i="2"/>
  <c r="AT361" i="2"/>
  <c r="AU361" i="2"/>
  <c r="AS362" i="2"/>
  <c r="AT362" i="2"/>
  <c r="AU362" i="2"/>
  <c r="AS363" i="2"/>
  <c r="AT363" i="2"/>
  <c r="AU363" i="2"/>
  <c r="AS364" i="2"/>
  <c r="AT364" i="2"/>
  <c r="AU364" i="2"/>
  <c r="AS365" i="2"/>
  <c r="AT365" i="2"/>
  <c r="AU365" i="2"/>
  <c r="AS366" i="2"/>
  <c r="AT366" i="2"/>
  <c r="AU366" i="2"/>
  <c r="AS367" i="2"/>
  <c r="AT367" i="2"/>
  <c r="AU367" i="2"/>
  <c r="AS368" i="2"/>
  <c r="AT368" i="2"/>
  <c r="AU368" i="2"/>
  <c r="AS369" i="2"/>
  <c r="AT369" i="2"/>
  <c r="AU369" i="2"/>
  <c r="AS370" i="2"/>
  <c r="AT370" i="2"/>
  <c r="AU370" i="2"/>
  <c r="AS371" i="2"/>
  <c r="AT371" i="2"/>
  <c r="AU371" i="2"/>
  <c r="AS372" i="2"/>
  <c r="AT372" i="2"/>
  <c r="AU372" i="2"/>
  <c r="AS373" i="2"/>
  <c r="AT373" i="2"/>
  <c r="AU373" i="2"/>
  <c r="AS374" i="2"/>
  <c r="AT374" i="2"/>
  <c r="AU374" i="2"/>
  <c r="AS375" i="2"/>
  <c r="AT375" i="2"/>
  <c r="AU375" i="2"/>
  <c r="AS376" i="2"/>
  <c r="AT376" i="2"/>
  <c r="AU376" i="2"/>
  <c r="AS377" i="2"/>
  <c r="AT377" i="2"/>
  <c r="AU377" i="2"/>
  <c r="AS378" i="2"/>
  <c r="AT378" i="2"/>
  <c r="AU378" i="2"/>
  <c r="AS379" i="2"/>
  <c r="AT379" i="2"/>
  <c r="AU379" i="2"/>
  <c r="AS380" i="2"/>
  <c r="AT380" i="2"/>
  <c r="AU380" i="2"/>
  <c r="AS381" i="2"/>
  <c r="AT381" i="2"/>
  <c r="AU381" i="2"/>
  <c r="AS382" i="2"/>
  <c r="AT382" i="2"/>
  <c r="AU382" i="2"/>
  <c r="AS383" i="2"/>
  <c r="AT383" i="2"/>
  <c r="AU383" i="2"/>
  <c r="AS384" i="2"/>
  <c r="AT384" i="2"/>
  <c r="AU384" i="2"/>
  <c r="AS385" i="2"/>
  <c r="AT385" i="2"/>
  <c r="AU385" i="2"/>
  <c r="AS386" i="2"/>
  <c r="AT386" i="2"/>
  <c r="AU386" i="2"/>
  <c r="AS387" i="2"/>
  <c r="AT387" i="2"/>
  <c r="AU387" i="2"/>
  <c r="AS388" i="2"/>
  <c r="AT388" i="2"/>
  <c r="AU388" i="2"/>
  <c r="AS389" i="2"/>
  <c r="AT389" i="2"/>
  <c r="AU389" i="2"/>
  <c r="AS390" i="2"/>
  <c r="AT390" i="2"/>
  <c r="AU390" i="2"/>
  <c r="AS391" i="2"/>
  <c r="AT391" i="2"/>
  <c r="AU391" i="2"/>
  <c r="AS392" i="2"/>
  <c r="AT392" i="2"/>
  <c r="AU392" i="2"/>
  <c r="AS393" i="2"/>
  <c r="AT393" i="2"/>
  <c r="AU393" i="2"/>
  <c r="AS394" i="2"/>
  <c r="AT394" i="2"/>
  <c r="AU394" i="2"/>
  <c r="AS395" i="2"/>
  <c r="AT395" i="2"/>
  <c r="AU395" i="2"/>
  <c r="AS396" i="2"/>
  <c r="AT396" i="2"/>
  <c r="AU396" i="2"/>
  <c r="AS397" i="2"/>
  <c r="AT397" i="2"/>
  <c r="AU397" i="2"/>
  <c r="AS398" i="2"/>
  <c r="AT398" i="2"/>
  <c r="AU398" i="2"/>
  <c r="AS399" i="2"/>
  <c r="AT399" i="2"/>
  <c r="AU399" i="2"/>
  <c r="AS400" i="2"/>
  <c r="AT400" i="2"/>
  <c r="AU400" i="2"/>
  <c r="AS401" i="2"/>
  <c r="AT401" i="2"/>
  <c r="AU401" i="2"/>
  <c r="AS402" i="2"/>
  <c r="AT402" i="2"/>
  <c r="AU402" i="2"/>
  <c r="AS403" i="2"/>
  <c r="AT403" i="2"/>
  <c r="AU403" i="2"/>
  <c r="AS404" i="2"/>
  <c r="AT404" i="2"/>
  <c r="AU404" i="2"/>
  <c r="AS405" i="2"/>
  <c r="AT405" i="2"/>
  <c r="AU405" i="2"/>
  <c r="AS406" i="2"/>
  <c r="AT406" i="2"/>
  <c r="AU406" i="2"/>
  <c r="AS407" i="2"/>
  <c r="AT407" i="2"/>
  <c r="AU407" i="2"/>
  <c r="AS408" i="2"/>
  <c r="AT408" i="2"/>
  <c r="AU408" i="2"/>
  <c r="AS409" i="2"/>
  <c r="AT409" i="2"/>
  <c r="AU409" i="2"/>
  <c r="AS410" i="2"/>
  <c r="AT410" i="2"/>
  <c r="AU410" i="2"/>
  <c r="AS411" i="2"/>
  <c r="AT411" i="2"/>
  <c r="AU411" i="2"/>
  <c r="AS412" i="2"/>
  <c r="AT412" i="2"/>
  <c r="AU412" i="2"/>
  <c r="AS413" i="2"/>
  <c r="AT413" i="2"/>
  <c r="AU413" i="2"/>
  <c r="AS414" i="2"/>
  <c r="AT414" i="2"/>
  <c r="AU414" i="2"/>
  <c r="AS415" i="2"/>
  <c r="AT415" i="2"/>
  <c r="AU415" i="2"/>
  <c r="AS416" i="2"/>
  <c r="AT416" i="2"/>
  <c r="AU416" i="2"/>
  <c r="AS417" i="2"/>
  <c r="AT417" i="2"/>
  <c r="AU417" i="2"/>
  <c r="AS418" i="2"/>
  <c r="AT418" i="2"/>
  <c r="AU418" i="2"/>
  <c r="AS419" i="2"/>
  <c r="AT419" i="2"/>
  <c r="AU419" i="2"/>
  <c r="AS420" i="2"/>
  <c r="AT420" i="2"/>
  <c r="AU420" i="2"/>
  <c r="AS421" i="2"/>
  <c r="AT421" i="2"/>
  <c r="AU421" i="2"/>
  <c r="AS422" i="2"/>
  <c r="AT422" i="2"/>
  <c r="AU422" i="2"/>
  <c r="AS423" i="2"/>
  <c r="AT423" i="2"/>
  <c r="AU423" i="2"/>
  <c r="AS424" i="2"/>
  <c r="AT424" i="2"/>
  <c r="AU424" i="2"/>
  <c r="AS425" i="2"/>
  <c r="AT425" i="2"/>
  <c r="AU425" i="2"/>
  <c r="AS426" i="2"/>
  <c r="AT426" i="2"/>
  <c r="AU426" i="2"/>
  <c r="AS427" i="2"/>
  <c r="AT427" i="2"/>
  <c r="AU427" i="2"/>
  <c r="AS428" i="2"/>
  <c r="AT428" i="2"/>
  <c r="AU428" i="2"/>
  <c r="AS429" i="2"/>
  <c r="AT429" i="2"/>
  <c r="AU429" i="2"/>
  <c r="AS430" i="2"/>
  <c r="AT430" i="2"/>
  <c r="AU430" i="2"/>
  <c r="AS431" i="2"/>
  <c r="AT431" i="2"/>
  <c r="AU431" i="2"/>
  <c r="AS432" i="2"/>
  <c r="AT432" i="2"/>
  <c r="AU432" i="2"/>
  <c r="AS433" i="2"/>
  <c r="AT433" i="2"/>
  <c r="AU433" i="2"/>
  <c r="AS434" i="2"/>
  <c r="AT434" i="2"/>
  <c r="AU434" i="2"/>
  <c r="AS435" i="2"/>
  <c r="AT435" i="2"/>
  <c r="AU435" i="2"/>
  <c r="AS436" i="2"/>
  <c r="AT436" i="2"/>
  <c r="AU436" i="2"/>
  <c r="AS437" i="2"/>
  <c r="AT437" i="2"/>
  <c r="AU437" i="2"/>
  <c r="AS438" i="2"/>
  <c r="AT438" i="2"/>
  <c r="AU438" i="2"/>
  <c r="AS439" i="2"/>
  <c r="AT439" i="2"/>
  <c r="AU439" i="2"/>
  <c r="AS440" i="2"/>
  <c r="AT440" i="2"/>
  <c r="AU440" i="2"/>
  <c r="AS441" i="2"/>
  <c r="AT441" i="2"/>
  <c r="AU441" i="2"/>
  <c r="AS442" i="2"/>
  <c r="AT442" i="2"/>
  <c r="AU442" i="2"/>
  <c r="AS443" i="2"/>
  <c r="AT443" i="2"/>
  <c r="AU443" i="2"/>
  <c r="AS444" i="2"/>
  <c r="AT444" i="2"/>
  <c r="AU444" i="2"/>
  <c r="AS445" i="2"/>
  <c r="AT445" i="2"/>
  <c r="AU445" i="2"/>
  <c r="AS446" i="2"/>
  <c r="AT446" i="2"/>
  <c r="AU446" i="2"/>
  <c r="AS447" i="2"/>
  <c r="AT447" i="2"/>
  <c r="AU447" i="2"/>
  <c r="AS448" i="2"/>
  <c r="AT448" i="2"/>
  <c r="AU448" i="2"/>
  <c r="AS449" i="2"/>
  <c r="AT449" i="2"/>
  <c r="AU449" i="2"/>
  <c r="AS450" i="2"/>
  <c r="AT450" i="2"/>
  <c r="AU450" i="2"/>
  <c r="AS451" i="2"/>
  <c r="AT451" i="2"/>
  <c r="AU451" i="2"/>
  <c r="AS452" i="2"/>
  <c r="AT452" i="2"/>
  <c r="AU452" i="2"/>
  <c r="AS453" i="2"/>
  <c r="AT453" i="2"/>
  <c r="AU453" i="2"/>
  <c r="AS454" i="2"/>
  <c r="AT454" i="2"/>
  <c r="AU454" i="2"/>
  <c r="AS455" i="2"/>
  <c r="AT455" i="2"/>
  <c r="AU455" i="2"/>
  <c r="AS456" i="2"/>
  <c r="AT456" i="2"/>
  <c r="AU456" i="2"/>
  <c r="AS457" i="2"/>
  <c r="AT457" i="2"/>
  <c r="AU457" i="2"/>
  <c r="AS458" i="2"/>
  <c r="AT458" i="2"/>
  <c r="AU458" i="2"/>
  <c r="AS459" i="2"/>
  <c r="AT459" i="2"/>
  <c r="AU459" i="2"/>
  <c r="AS460" i="2"/>
  <c r="AT460" i="2"/>
  <c r="AU460" i="2"/>
  <c r="AS461" i="2"/>
  <c r="AT461" i="2"/>
  <c r="AU461" i="2"/>
  <c r="AS462" i="2"/>
  <c r="AT462" i="2"/>
  <c r="AU462" i="2"/>
  <c r="AS463" i="2"/>
  <c r="AT463" i="2"/>
  <c r="AU463" i="2"/>
  <c r="AS464" i="2"/>
  <c r="AT464" i="2"/>
  <c r="AU464" i="2"/>
  <c r="AS465" i="2"/>
  <c r="AT465" i="2"/>
  <c r="AU465" i="2"/>
  <c r="AS466" i="2"/>
  <c r="AT466" i="2"/>
  <c r="AU466" i="2"/>
  <c r="AS467" i="2"/>
  <c r="AT467" i="2"/>
  <c r="AU467" i="2"/>
  <c r="AS468" i="2"/>
  <c r="AT468" i="2"/>
  <c r="AU468" i="2"/>
  <c r="AS469" i="2"/>
  <c r="AT469" i="2"/>
  <c r="AU469" i="2"/>
  <c r="AS470" i="2"/>
  <c r="AT470" i="2"/>
  <c r="AU470" i="2"/>
  <c r="AS471" i="2"/>
  <c r="AT471" i="2"/>
  <c r="AU471" i="2"/>
  <c r="AS472" i="2"/>
  <c r="AT472" i="2"/>
  <c r="AU472" i="2"/>
  <c r="AS473" i="2"/>
  <c r="AT473" i="2"/>
  <c r="AU473" i="2"/>
  <c r="AS474" i="2"/>
  <c r="AT474" i="2"/>
  <c r="AU474" i="2"/>
  <c r="AS475" i="2"/>
  <c r="AT475" i="2"/>
  <c r="AU475" i="2"/>
  <c r="AS476" i="2"/>
  <c r="AT476" i="2"/>
  <c r="AU476" i="2"/>
  <c r="AS477" i="2"/>
  <c r="AT477" i="2"/>
  <c r="AU477" i="2"/>
  <c r="AS478" i="2"/>
  <c r="AT478" i="2"/>
  <c r="AU478" i="2"/>
  <c r="AS479" i="2"/>
  <c r="AT479" i="2"/>
  <c r="AU479" i="2"/>
  <c r="AS480" i="2"/>
  <c r="AT480" i="2"/>
  <c r="AU480" i="2"/>
  <c r="AS481" i="2"/>
  <c r="AT481" i="2"/>
  <c r="AU481" i="2"/>
  <c r="AS482" i="2"/>
  <c r="AT482" i="2"/>
  <c r="AU482" i="2"/>
  <c r="AS483" i="2"/>
  <c r="AT483" i="2"/>
  <c r="AU483" i="2"/>
  <c r="AS484" i="2"/>
  <c r="AT484" i="2"/>
  <c r="AU484" i="2"/>
  <c r="AU4" i="2"/>
  <c r="AT4" i="2"/>
  <c r="AS4" i="2"/>
  <c r="BB7" i="2"/>
  <c r="N27" i="3"/>
  <c r="N20" i="3"/>
  <c r="N23" i="3"/>
  <c r="BQ5" i="2"/>
  <c r="BO5" i="2"/>
  <c r="BP5" i="2"/>
  <c r="BR5" i="2"/>
  <c r="BY5" i="2"/>
  <c r="BU5" i="2"/>
  <c r="BZ5" i="2"/>
  <c r="BV5" i="2"/>
  <c r="CA5" i="2"/>
  <c r="BW5" i="2"/>
  <c r="BQ6" i="2"/>
  <c r="BO6" i="2"/>
  <c r="BP6" i="2"/>
  <c r="BR6" i="2"/>
  <c r="BY6" i="2"/>
  <c r="BU6" i="2"/>
  <c r="BZ6" i="2"/>
  <c r="BV6" i="2"/>
  <c r="CA6" i="2"/>
  <c r="BW6" i="2"/>
  <c r="BQ7" i="2"/>
  <c r="BO7" i="2"/>
  <c r="BP7" i="2"/>
  <c r="BR7" i="2"/>
  <c r="BY7" i="2"/>
  <c r="BU7" i="2"/>
  <c r="BZ7" i="2"/>
  <c r="BV7" i="2"/>
  <c r="CA7" i="2"/>
  <c r="BW7" i="2"/>
  <c r="BQ8" i="2"/>
  <c r="BO8" i="2"/>
  <c r="BP8" i="2"/>
  <c r="BR8" i="2"/>
  <c r="BY8" i="2"/>
  <c r="BU8" i="2"/>
  <c r="BZ8" i="2"/>
  <c r="BV8" i="2"/>
  <c r="CA8" i="2"/>
  <c r="BW8" i="2"/>
  <c r="BQ9" i="2"/>
  <c r="BO9" i="2"/>
  <c r="BP9" i="2"/>
  <c r="BR9" i="2"/>
  <c r="BY9" i="2"/>
  <c r="BU9" i="2"/>
  <c r="BZ9" i="2"/>
  <c r="BV9" i="2"/>
  <c r="CA9" i="2"/>
  <c r="BW9" i="2"/>
  <c r="BQ10" i="2"/>
  <c r="BO10" i="2"/>
  <c r="BP10" i="2"/>
  <c r="BR10" i="2"/>
  <c r="BY10" i="2"/>
  <c r="BU10" i="2"/>
  <c r="BZ10" i="2"/>
  <c r="BV10" i="2"/>
  <c r="CA10" i="2"/>
  <c r="BW10" i="2"/>
  <c r="BQ11" i="2"/>
  <c r="BO11" i="2"/>
  <c r="BP11" i="2"/>
  <c r="BR11" i="2"/>
  <c r="BY11" i="2"/>
  <c r="BU11" i="2"/>
  <c r="BZ11" i="2"/>
  <c r="BV11" i="2"/>
  <c r="CA11" i="2"/>
  <c r="BW11" i="2"/>
  <c r="BQ12" i="2"/>
  <c r="BO12" i="2"/>
  <c r="BP12" i="2"/>
  <c r="BR12" i="2"/>
  <c r="BY12" i="2"/>
  <c r="BU12" i="2"/>
  <c r="BZ12" i="2"/>
  <c r="BV12" i="2"/>
  <c r="CA12" i="2"/>
  <c r="BW12" i="2"/>
  <c r="BQ13" i="2"/>
  <c r="BO13" i="2"/>
  <c r="BP13" i="2"/>
  <c r="BR13" i="2"/>
  <c r="BY13" i="2"/>
  <c r="BU13" i="2"/>
  <c r="BZ13" i="2"/>
  <c r="BV13" i="2"/>
  <c r="CA13" i="2"/>
  <c r="BW13" i="2"/>
  <c r="BQ14" i="2"/>
  <c r="BO14" i="2"/>
  <c r="BP14" i="2"/>
  <c r="BR14" i="2"/>
  <c r="BY14" i="2"/>
  <c r="BU14" i="2"/>
  <c r="BZ14" i="2"/>
  <c r="BV14" i="2"/>
  <c r="CA14" i="2"/>
  <c r="BW14" i="2"/>
  <c r="BQ15" i="2"/>
  <c r="BO15" i="2"/>
  <c r="BP15" i="2"/>
  <c r="BR15" i="2"/>
  <c r="BY15" i="2"/>
  <c r="BU15" i="2"/>
  <c r="BZ15" i="2"/>
  <c r="BV15" i="2"/>
  <c r="CA15" i="2"/>
  <c r="BW15" i="2"/>
  <c r="BQ16" i="2"/>
  <c r="BO16" i="2"/>
  <c r="BP16" i="2"/>
  <c r="BR16" i="2"/>
  <c r="BY16" i="2"/>
  <c r="BU16" i="2"/>
  <c r="BZ16" i="2"/>
  <c r="BV16" i="2"/>
  <c r="CA16" i="2"/>
  <c r="BW16" i="2"/>
  <c r="BQ17" i="2"/>
  <c r="BO17" i="2"/>
  <c r="BP17" i="2"/>
  <c r="BR17" i="2"/>
  <c r="BY17" i="2"/>
  <c r="BU17" i="2"/>
  <c r="BZ17" i="2"/>
  <c r="BV17" i="2"/>
  <c r="CA17" i="2"/>
  <c r="BW17" i="2"/>
  <c r="BQ18" i="2"/>
  <c r="BO18" i="2"/>
  <c r="BP18" i="2"/>
  <c r="BR18" i="2"/>
  <c r="BY18" i="2"/>
  <c r="BU18" i="2"/>
  <c r="BZ18" i="2"/>
  <c r="BV18" i="2"/>
  <c r="CA18" i="2"/>
  <c r="BW18" i="2"/>
  <c r="BQ19" i="2"/>
  <c r="BO19" i="2"/>
  <c r="BP19" i="2"/>
  <c r="BR19" i="2"/>
  <c r="BY19" i="2"/>
  <c r="BU19" i="2"/>
  <c r="BZ19" i="2"/>
  <c r="BV19" i="2"/>
  <c r="CA19" i="2"/>
  <c r="BW19" i="2"/>
  <c r="BQ20" i="2"/>
  <c r="BO20" i="2"/>
  <c r="BP20" i="2"/>
  <c r="BR20" i="2"/>
  <c r="BY20" i="2"/>
  <c r="BU20" i="2"/>
  <c r="BZ20" i="2"/>
  <c r="BV20" i="2"/>
  <c r="CA20" i="2"/>
  <c r="BW20" i="2"/>
  <c r="BQ21" i="2"/>
  <c r="BO21" i="2"/>
  <c r="BP21" i="2"/>
  <c r="BR21" i="2"/>
  <c r="BY21" i="2"/>
  <c r="BU21" i="2"/>
  <c r="BZ21" i="2"/>
  <c r="BV21" i="2"/>
  <c r="CA21" i="2"/>
  <c r="BW21" i="2"/>
  <c r="BQ22" i="2"/>
  <c r="BO22" i="2"/>
  <c r="BP22" i="2"/>
  <c r="BR22" i="2"/>
  <c r="BY22" i="2"/>
  <c r="BU22" i="2"/>
  <c r="BZ22" i="2"/>
  <c r="BV22" i="2"/>
  <c r="CA22" i="2"/>
  <c r="BW22" i="2"/>
  <c r="BQ23" i="2"/>
  <c r="BO23" i="2"/>
  <c r="BP23" i="2"/>
  <c r="BR23" i="2"/>
  <c r="BY23" i="2"/>
  <c r="BU23" i="2"/>
  <c r="BZ23" i="2"/>
  <c r="BV23" i="2"/>
  <c r="CA23" i="2"/>
  <c r="BW23" i="2"/>
  <c r="BQ24" i="2"/>
  <c r="BO24" i="2"/>
  <c r="BP24" i="2"/>
  <c r="BR24" i="2"/>
  <c r="BY24" i="2"/>
  <c r="BU24" i="2"/>
  <c r="BZ24" i="2"/>
  <c r="BV24" i="2"/>
  <c r="CA24" i="2"/>
  <c r="BW24" i="2"/>
  <c r="BQ25" i="2"/>
  <c r="BO25" i="2"/>
  <c r="BP25" i="2"/>
  <c r="BR25" i="2"/>
  <c r="BY25" i="2"/>
  <c r="BU25" i="2"/>
  <c r="BZ25" i="2"/>
  <c r="BV25" i="2"/>
  <c r="CA25" i="2"/>
  <c r="BW25" i="2"/>
  <c r="BQ26" i="2"/>
  <c r="BO26" i="2"/>
  <c r="BP26" i="2"/>
  <c r="BR26" i="2"/>
  <c r="BY26" i="2"/>
  <c r="BU26" i="2"/>
  <c r="BZ26" i="2"/>
  <c r="BV26" i="2"/>
  <c r="CA26" i="2"/>
  <c r="BW26" i="2"/>
  <c r="BQ27" i="2"/>
  <c r="BO27" i="2"/>
  <c r="BP27" i="2"/>
  <c r="BR27" i="2"/>
  <c r="BY27" i="2"/>
  <c r="BU27" i="2"/>
  <c r="BZ27" i="2"/>
  <c r="BV27" i="2"/>
  <c r="CA27" i="2"/>
  <c r="BW27" i="2"/>
  <c r="BQ28" i="2"/>
  <c r="BO28" i="2"/>
  <c r="BP28" i="2"/>
  <c r="BR28" i="2"/>
  <c r="BY28" i="2"/>
  <c r="BU28" i="2"/>
  <c r="BZ28" i="2"/>
  <c r="BV28" i="2"/>
  <c r="CA28" i="2"/>
  <c r="BW28" i="2"/>
  <c r="BQ29" i="2"/>
  <c r="BO29" i="2"/>
  <c r="BP29" i="2"/>
  <c r="BR29" i="2"/>
  <c r="BY29" i="2"/>
  <c r="BU29" i="2"/>
  <c r="BZ29" i="2"/>
  <c r="BV29" i="2"/>
  <c r="CA29" i="2"/>
  <c r="BW29" i="2"/>
  <c r="BQ30" i="2"/>
  <c r="BO30" i="2"/>
  <c r="BP30" i="2"/>
  <c r="BR30" i="2"/>
  <c r="BY30" i="2"/>
  <c r="BU30" i="2"/>
  <c r="BZ30" i="2"/>
  <c r="BV30" i="2"/>
  <c r="CA30" i="2"/>
  <c r="BW30" i="2"/>
  <c r="BQ31" i="2"/>
  <c r="BO31" i="2"/>
  <c r="BP31" i="2"/>
  <c r="BR31" i="2"/>
  <c r="BY31" i="2"/>
  <c r="BU31" i="2"/>
  <c r="BZ31" i="2"/>
  <c r="BV31" i="2"/>
  <c r="CA31" i="2"/>
  <c r="BW31" i="2"/>
  <c r="BQ32" i="2"/>
  <c r="BO32" i="2"/>
  <c r="BP32" i="2"/>
  <c r="BR32" i="2"/>
  <c r="BY32" i="2"/>
  <c r="BU32" i="2"/>
  <c r="BZ32" i="2"/>
  <c r="BV32" i="2"/>
  <c r="CA32" i="2"/>
  <c r="BW32" i="2"/>
  <c r="BQ33" i="2"/>
  <c r="BO33" i="2"/>
  <c r="BP33" i="2"/>
  <c r="BR33" i="2"/>
  <c r="BY33" i="2"/>
  <c r="BU33" i="2"/>
  <c r="BZ33" i="2"/>
  <c r="BV33" i="2"/>
  <c r="CA33" i="2"/>
  <c r="BW33" i="2"/>
  <c r="BQ34" i="2"/>
  <c r="BO34" i="2"/>
  <c r="BP34" i="2"/>
  <c r="BR34" i="2"/>
  <c r="BY34" i="2"/>
  <c r="BU34" i="2"/>
  <c r="BZ34" i="2"/>
  <c r="BV34" i="2"/>
  <c r="CA34" i="2"/>
  <c r="BW34" i="2"/>
  <c r="BQ35" i="2"/>
  <c r="BO35" i="2"/>
  <c r="BP35" i="2"/>
  <c r="BR35" i="2"/>
  <c r="BY35" i="2"/>
  <c r="BU35" i="2"/>
  <c r="BZ35" i="2"/>
  <c r="BV35" i="2"/>
  <c r="CA35" i="2"/>
  <c r="BW35" i="2"/>
  <c r="BQ36" i="2"/>
  <c r="BO36" i="2"/>
  <c r="BP36" i="2"/>
  <c r="BR36" i="2"/>
  <c r="BY36" i="2"/>
  <c r="BU36" i="2"/>
  <c r="BZ36" i="2"/>
  <c r="BV36" i="2"/>
  <c r="CA36" i="2"/>
  <c r="BW36" i="2"/>
  <c r="BQ37" i="2"/>
  <c r="BO37" i="2"/>
  <c r="BP37" i="2"/>
  <c r="BR37" i="2"/>
  <c r="BY37" i="2"/>
  <c r="BU37" i="2"/>
  <c r="BZ37" i="2"/>
  <c r="BV37" i="2"/>
  <c r="CA37" i="2"/>
  <c r="BW37" i="2"/>
  <c r="BQ38" i="2"/>
  <c r="BO38" i="2"/>
  <c r="BP38" i="2"/>
  <c r="BR38" i="2"/>
  <c r="BY38" i="2"/>
  <c r="BU38" i="2"/>
  <c r="BZ38" i="2"/>
  <c r="BV38" i="2"/>
  <c r="CA38" i="2"/>
  <c r="BW38" i="2"/>
  <c r="BQ39" i="2"/>
  <c r="BO39" i="2"/>
  <c r="BP39" i="2"/>
  <c r="BR39" i="2"/>
  <c r="BY39" i="2"/>
  <c r="BU39" i="2"/>
  <c r="BZ39" i="2"/>
  <c r="BV39" i="2"/>
  <c r="CA39" i="2"/>
  <c r="BW39" i="2"/>
  <c r="BQ40" i="2"/>
  <c r="BO40" i="2"/>
  <c r="BP40" i="2"/>
  <c r="BR40" i="2"/>
  <c r="BY40" i="2"/>
  <c r="BU40" i="2"/>
  <c r="BZ40" i="2"/>
  <c r="BV40" i="2"/>
  <c r="CA40" i="2"/>
  <c r="BW40" i="2"/>
  <c r="BQ41" i="2"/>
  <c r="BO41" i="2"/>
  <c r="BP41" i="2"/>
  <c r="BR41" i="2"/>
  <c r="BY41" i="2"/>
  <c r="BU41" i="2"/>
  <c r="BZ41" i="2"/>
  <c r="BV41" i="2"/>
  <c r="CA41" i="2"/>
  <c r="BW41" i="2"/>
  <c r="BQ42" i="2"/>
  <c r="BO42" i="2"/>
  <c r="BP42" i="2"/>
  <c r="BR42" i="2"/>
  <c r="BY42" i="2"/>
  <c r="BU42" i="2"/>
  <c r="BZ42" i="2"/>
  <c r="BV42" i="2"/>
  <c r="CA42" i="2"/>
  <c r="BW42" i="2"/>
  <c r="BQ43" i="2"/>
  <c r="BO43" i="2"/>
  <c r="BP43" i="2"/>
  <c r="BR43" i="2"/>
  <c r="BY43" i="2"/>
  <c r="BU43" i="2"/>
  <c r="BZ43" i="2"/>
  <c r="BV43" i="2"/>
  <c r="CA43" i="2"/>
  <c r="BW43" i="2"/>
  <c r="BQ44" i="2"/>
  <c r="BO44" i="2"/>
  <c r="BP44" i="2"/>
  <c r="BR44" i="2"/>
  <c r="BY44" i="2"/>
  <c r="BU44" i="2"/>
  <c r="BZ44" i="2"/>
  <c r="BV44" i="2"/>
  <c r="CA44" i="2"/>
  <c r="BW44" i="2"/>
  <c r="BQ45" i="2"/>
  <c r="BO45" i="2"/>
  <c r="BP45" i="2"/>
  <c r="BR45" i="2"/>
  <c r="BY45" i="2"/>
  <c r="BU45" i="2"/>
  <c r="BZ45" i="2"/>
  <c r="BV45" i="2"/>
  <c r="CA45" i="2"/>
  <c r="BW45" i="2"/>
  <c r="BQ46" i="2"/>
  <c r="BO46" i="2"/>
  <c r="BP46" i="2"/>
  <c r="BR46" i="2"/>
  <c r="BY46" i="2"/>
  <c r="BU46" i="2"/>
  <c r="BZ46" i="2"/>
  <c r="BV46" i="2"/>
  <c r="CA46" i="2"/>
  <c r="BW46" i="2"/>
  <c r="BQ47" i="2"/>
  <c r="BO47" i="2"/>
  <c r="BP47" i="2"/>
  <c r="BR47" i="2"/>
  <c r="BY47" i="2"/>
  <c r="BU47" i="2"/>
  <c r="BZ47" i="2"/>
  <c r="BV47" i="2"/>
  <c r="CA47" i="2"/>
  <c r="BW47" i="2"/>
  <c r="BQ48" i="2"/>
  <c r="BO48" i="2"/>
  <c r="BP48" i="2"/>
  <c r="BR48" i="2"/>
  <c r="BY48" i="2"/>
  <c r="BU48" i="2"/>
  <c r="BZ48" i="2"/>
  <c r="BV48" i="2"/>
  <c r="CA48" i="2"/>
  <c r="BW48" i="2"/>
  <c r="BQ49" i="2"/>
  <c r="BO49" i="2"/>
  <c r="BP49" i="2"/>
  <c r="BR49" i="2"/>
  <c r="BY49" i="2"/>
  <c r="BU49" i="2"/>
  <c r="BZ49" i="2"/>
  <c r="BV49" i="2"/>
  <c r="CA49" i="2"/>
  <c r="BW49" i="2"/>
  <c r="BQ50" i="2"/>
  <c r="BO50" i="2"/>
  <c r="BP50" i="2"/>
  <c r="BR50" i="2"/>
  <c r="BY50" i="2"/>
  <c r="BU50" i="2"/>
  <c r="BZ50" i="2"/>
  <c r="BV50" i="2"/>
  <c r="CA50" i="2"/>
  <c r="BW50" i="2"/>
  <c r="BQ51" i="2"/>
  <c r="BO51" i="2"/>
  <c r="BP51" i="2"/>
  <c r="BR51" i="2"/>
  <c r="BY51" i="2"/>
  <c r="BU51" i="2"/>
  <c r="BZ51" i="2"/>
  <c r="BV51" i="2"/>
  <c r="CA51" i="2"/>
  <c r="BW51" i="2"/>
  <c r="BQ52" i="2"/>
  <c r="BO52" i="2"/>
  <c r="BP52" i="2"/>
  <c r="BR52" i="2"/>
  <c r="BY52" i="2"/>
  <c r="BU52" i="2"/>
  <c r="BZ52" i="2"/>
  <c r="BV52" i="2"/>
  <c r="CA52" i="2"/>
  <c r="BW52" i="2"/>
  <c r="BQ53" i="2"/>
  <c r="BO53" i="2"/>
  <c r="BP53" i="2"/>
  <c r="BR53" i="2"/>
  <c r="BY53" i="2"/>
  <c r="BU53" i="2"/>
  <c r="BZ53" i="2"/>
  <c r="BV53" i="2"/>
  <c r="CA53" i="2"/>
  <c r="BW53" i="2"/>
  <c r="BQ54" i="2"/>
  <c r="BO54" i="2"/>
  <c r="BP54" i="2"/>
  <c r="BR54" i="2"/>
  <c r="BY54" i="2"/>
  <c r="BU54" i="2"/>
  <c r="BZ54" i="2"/>
  <c r="BV54" i="2"/>
  <c r="CA54" i="2"/>
  <c r="BW54" i="2"/>
  <c r="BQ55" i="2"/>
  <c r="BO55" i="2"/>
  <c r="BP55" i="2"/>
  <c r="BR55" i="2"/>
  <c r="BY55" i="2"/>
  <c r="BU55" i="2"/>
  <c r="BZ55" i="2"/>
  <c r="BV55" i="2"/>
  <c r="CA55" i="2"/>
  <c r="BW55" i="2"/>
  <c r="BQ56" i="2"/>
  <c r="BO56" i="2"/>
  <c r="BP56" i="2"/>
  <c r="BR56" i="2"/>
  <c r="BY56" i="2"/>
  <c r="BU56" i="2"/>
  <c r="BZ56" i="2"/>
  <c r="BV56" i="2"/>
  <c r="CA56" i="2"/>
  <c r="BW56" i="2"/>
  <c r="BQ57" i="2"/>
  <c r="BO57" i="2"/>
  <c r="BP57" i="2"/>
  <c r="BR57" i="2"/>
  <c r="BY57" i="2"/>
  <c r="BU57" i="2"/>
  <c r="BZ57" i="2"/>
  <c r="BV57" i="2"/>
  <c r="CA57" i="2"/>
  <c r="BW57" i="2"/>
  <c r="BQ58" i="2"/>
  <c r="BO58" i="2"/>
  <c r="BP58" i="2"/>
  <c r="BR58" i="2"/>
  <c r="BY58" i="2"/>
  <c r="BU58" i="2"/>
  <c r="BZ58" i="2"/>
  <c r="BV58" i="2"/>
  <c r="CA58" i="2"/>
  <c r="BW58" i="2"/>
  <c r="BQ59" i="2"/>
  <c r="BO59" i="2"/>
  <c r="BP59" i="2"/>
  <c r="BR59" i="2"/>
  <c r="BY59" i="2"/>
  <c r="BU59" i="2"/>
  <c r="BZ59" i="2"/>
  <c r="BV59" i="2"/>
  <c r="CA59" i="2"/>
  <c r="BW59" i="2"/>
  <c r="BQ60" i="2"/>
  <c r="BO60" i="2"/>
  <c r="BP60" i="2"/>
  <c r="BR60" i="2"/>
  <c r="BY60" i="2"/>
  <c r="BU60" i="2"/>
  <c r="BZ60" i="2"/>
  <c r="BV60" i="2"/>
  <c r="CA60" i="2"/>
  <c r="BW60" i="2"/>
  <c r="BQ61" i="2"/>
  <c r="BO61" i="2"/>
  <c r="BP61" i="2"/>
  <c r="BR61" i="2"/>
  <c r="BY61" i="2"/>
  <c r="BU61" i="2"/>
  <c r="BZ61" i="2"/>
  <c r="BV61" i="2"/>
  <c r="CA61" i="2"/>
  <c r="BW61" i="2"/>
  <c r="BQ62" i="2"/>
  <c r="BO62" i="2"/>
  <c r="BP62" i="2"/>
  <c r="BR62" i="2"/>
  <c r="BY62" i="2"/>
  <c r="BU62" i="2"/>
  <c r="BZ62" i="2"/>
  <c r="BV62" i="2"/>
  <c r="CA62" i="2"/>
  <c r="BW62" i="2"/>
  <c r="BQ63" i="2"/>
  <c r="BO63" i="2"/>
  <c r="BP63" i="2"/>
  <c r="BR63" i="2"/>
  <c r="BY63" i="2"/>
  <c r="BU63" i="2"/>
  <c r="BZ63" i="2"/>
  <c r="BV63" i="2"/>
  <c r="CA63" i="2"/>
  <c r="BW63" i="2"/>
  <c r="BQ64" i="2"/>
  <c r="BO64" i="2"/>
  <c r="BP64" i="2"/>
  <c r="BR64" i="2"/>
  <c r="BY64" i="2"/>
  <c r="BU64" i="2"/>
  <c r="BZ64" i="2"/>
  <c r="BV64" i="2"/>
  <c r="CA64" i="2"/>
  <c r="BW64" i="2"/>
  <c r="BQ65" i="2"/>
  <c r="BO65" i="2"/>
  <c r="BP65" i="2"/>
  <c r="BR65" i="2"/>
  <c r="BY65" i="2"/>
  <c r="BU65" i="2"/>
  <c r="BZ65" i="2"/>
  <c r="BV65" i="2"/>
  <c r="CA65" i="2"/>
  <c r="BW65" i="2"/>
  <c r="BQ66" i="2"/>
  <c r="BO66" i="2"/>
  <c r="BP66" i="2"/>
  <c r="BR66" i="2"/>
  <c r="BY66" i="2"/>
  <c r="BU66" i="2"/>
  <c r="BZ66" i="2"/>
  <c r="BV66" i="2"/>
  <c r="CA66" i="2"/>
  <c r="BW66" i="2"/>
  <c r="BQ67" i="2"/>
  <c r="BO67" i="2"/>
  <c r="BP67" i="2"/>
  <c r="BR67" i="2"/>
  <c r="BY67" i="2"/>
  <c r="BU67" i="2"/>
  <c r="BZ67" i="2"/>
  <c r="BV67" i="2"/>
  <c r="CA67" i="2"/>
  <c r="BW67" i="2"/>
  <c r="BQ68" i="2"/>
  <c r="BO68" i="2"/>
  <c r="BP68" i="2"/>
  <c r="BR68" i="2"/>
  <c r="BY68" i="2"/>
  <c r="BU68" i="2"/>
  <c r="BZ68" i="2"/>
  <c r="BV68" i="2"/>
  <c r="CA68" i="2"/>
  <c r="BW68" i="2"/>
  <c r="BQ69" i="2"/>
  <c r="BO69" i="2"/>
  <c r="BP69" i="2"/>
  <c r="BR69" i="2"/>
  <c r="BY69" i="2"/>
  <c r="BU69" i="2"/>
  <c r="BZ69" i="2"/>
  <c r="BV69" i="2"/>
  <c r="CA69" i="2"/>
  <c r="BW69" i="2"/>
  <c r="BQ70" i="2"/>
  <c r="BO70" i="2"/>
  <c r="BP70" i="2"/>
  <c r="BR70" i="2"/>
  <c r="BY70" i="2"/>
  <c r="BU70" i="2"/>
  <c r="BZ70" i="2"/>
  <c r="BV70" i="2"/>
  <c r="CA70" i="2"/>
  <c r="BW70" i="2"/>
  <c r="BQ71" i="2"/>
  <c r="BO71" i="2"/>
  <c r="BP71" i="2"/>
  <c r="BR71" i="2"/>
  <c r="BY71" i="2"/>
  <c r="BU71" i="2"/>
  <c r="BZ71" i="2"/>
  <c r="BV71" i="2"/>
  <c r="CA71" i="2"/>
  <c r="BW71" i="2"/>
  <c r="BQ72" i="2"/>
  <c r="BO72" i="2"/>
  <c r="BP72" i="2"/>
  <c r="BR72" i="2"/>
  <c r="BY72" i="2"/>
  <c r="BU72" i="2"/>
  <c r="BZ72" i="2"/>
  <c r="BV72" i="2"/>
  <c r="CA72" i="2"/>
  <c r="BW72" i="2"/>
  <c r="BQ73" i="2"/>
  <c r="BO73" i="2"/>
  <c r="BP73" i="2"/>
  <c r="BR73" i="2"/>
  <c r="BY73" i="2"/>
  <c r="BU73" i="2"/>
  <c r="BZ73" i="2"/>
  <c r="BV73" i="2"/>
  <c r="CA73" i="2"/>
  <c r="BW73" i="2"/>
  <c r="BQ74" i="2"/>
  <c r="BO74" i="2"/>
  <c r="BP74" i="2"/>
  <c r="BR74" i="2"/>
  <c r="BY74" i="2"/>
  <c r="BU74" i="2"/>
  <c r="BZ74" i="2"/>
  <c r="BV74" i="2"/>
  <c r="CA74" i="2"/>
  <c r="BW74" i="2"/>
  <c r="BQ75" i="2"/>
  <c r="BO75" i="2"/>
  <c r="BP75" i="2"/>
  <c r="BR75" i="2"/>
  <c r="BY75" i="2"/>
  <c r="BU75" i="2"/>
  <c r="BZ75" i="2"/>
  <c r="BV75" i="2"/>
  <c r="CA75" i="2"/>
  <c r="BW75" i="2"/>
  <c r="BQ76" i="2"/>
  <c r="BO76" i="2"/>
  <c r="BP76" i="2"/>
  <c r="BR76" i="2"/>
  <c r="BY76" i="2"/>
  <c r="BU76" i="2"/>
  <c r="BZ76" i="2"/>
  <c r="BV76" i="2"/>
  <c r="CA76" i="2"/>
  <c r="BW76" i="2"/>
  <c r="BQ77" i="2"/>
  <c r="BO77" i="2"/>
  <c r="BP77" i="2"/>
  <c r="BR77" i="2"/>
  <c r="BY77" i="2"/>
  <c r="BU77" i="2"/>
  <c r="BZ77" i="2"/>
  <c r="BV77" i="2"/>
  <c r="CA77" i="2"/>
  <c r="BW77" i="2"/>
  <c r="BQ78" i="2"/>
  <c r="BO78" i="2"/>
  <c r="BP78" i="2"/>
  <c r="BR78" i="2"/>
  <c r="BY78" i="2"/>
  <c r="BU78" i="2"/>
  <c r="BZ78" i="2"/>
  <c r="BV78" i="2"/>
  <c r="CA78" i="2"/>
  <c r="BW78" i="2"/>
  <c r="BQ79" i="2"/>
  <c r="BO79" i="2"/>
  <c r="BP79" i="2"/>
  <c r="BR79" i="2"/>
  <c r="BY79" i="2"/>
  <c r="BU79" i="2"/>
  <c r="BZ79" i="2"/>
  <c r="BV79" i="2"/>
  <c r="CA79" i="2"/>
  <c r="BW79" i="2"/>
  <c r="BQ80" i="2"/>
  <c r="BO80" i="2"/>
  <c r="BP80" i="2"/>
  <c r="BR80" i="2"/>
  <c r="BY80" i="2"/>
  <c r="BU80" i="2"/>
  <c r="BZ80" i="2"/>
  <c r="BV80" i="2"/>
  <c r="CA80" i="2"/>
  <c r="BW80" i="2"/>
  <c r="BQ81" i="2"/>
  <c r="BO81" i="2"/>
  <c r="BP81" i="2"/>
  <c r="BR81" i="2"/>
  <c r="BY81" i="2"/>
  <c r="BU81" i="2"/>
  <c r="BZ81" i="2"/>
  <c r="BV81" i="2"/>
  <c r="CA81" i="2"/>
  <c r="BW81" i="2"/>
  <c r="BQ82" i="2"/>
  <c r="BO82" i="2"/>
  <c r="BP82" i="2"/>
  <c r="BR82" i="2"/>
  <c r="BY82" i="2"/>
  <c r="BU82" i="2"/>
  <c r="BZ82" i="2"/>
  <c r="BV82" i="2"/>
  <c r="CA82" i="2"/>
  <c r="BW82" i="2"/>
  <c r="BQ83" i="2"/>
  <c r="BO83" i="2"/>
  <c r="BP83" i="2"/>
  <c r="BR83" i="2"/>
  <c r="BY83" i="2"/>
  <c r="BU83" i="2"/>
  <c r="BZ83" i="2"/>
  <c r="BV83" i="2"/>
  <c r="CA83" i="2"/>
  <c r="BW83" i="2"/>
  <c r="BQ84" i="2"/>
  <c r="BO84" i="2"/>
  <c r="BP84" i="2"/>
  <c r="BR84" i="2"/>
  <c r="BY84" i="2"/>
  <c r="BU84" i="2"/>
  <c r="BZ84" i="2"/>
  <c r="BV84" i="2"/>
  <c r="CA84" i="2"/>
  <c r="BW84" i="2"/>
  <c r="BQ85" i="2"/>
  <c r="BO85" i="2"/>
  <c r="BP85" i="2"/>
  <c r="BR85" i="2"/>
  <c r="BY85" i="2"/>
  <c r="BU85" i="2"/>
  <c r="BZ85" i="2"/>
  <c r="BV85" i="2"/>
  <c r="CA85" i="2"/>
  <c r="BW85" i="2"/>
  <c r="BQ86" i="2"/>
  <c r="BO86" i="2"/>
  <c r="BP86" i="2"/>
  <c r="BR86" i="2"/>
  <c r="BY86" i="2"/>
  <c r="BU86" i="2"/>
  <c r="BZ86" i="2"/>
  <c r="BV86" i="2"/>
  <c r="CA86" i="2"/>
  <c r="BW86" i="2"/>
  <c r="BQ87" i="2"/>
  <c r="BO87" i="2"/>
  <c r="BP87" i="2"/>
  <c r="BR87" i="2"/>
  <c r="BY87" i="2"/>
  <c r="BU87" i="2"/>
  <c r="BZ87" i="2"/>
  <c r="BV87" i="2"/>
  <c r="CA87" i="2"/>
  <c r="BW87" i="2"/>
  <c r="BQ88" i="2"/>
  <c r="BO88" i="2"/>
  <c r="BP88" i="2"/>
  <c r="BR88" i="2"/>
  <c r="BY88" i="2"/>
  <c r="BU88" i="2"/>
  <c r="BZ88" i="2"/>
  <c r="BV88" i="2"/>
  <c r="CA88" i="2"/>
  <c r="BW88" i="2"/>
  <c r="BQ89" i="2"/>
  <c r="BO89" i="2"/>
  <c r="BP89" i="2"/>
  <c r="BR89" i="2"/>
  <c r="BY89" i="2"/>
  <c r="BU89" i="2"/>
  <c r="BZ89" i="2"/>
  <c r="BV89" i="2"/>
  <c r="CA89" i="2"/>
  <c r="BW89" i="2"/>
  <c r="BQ90" i="2"/>
  <c r="BO90" i="2"/>
  <c r="BP90" i="2"/>
  <c r="BR90" i="2"/>
  <c r="BY90" i="2"/>
  <c r="BU90" i="2"/>
  <c r="BZ90" i="2"/>
  <c r="BV90" i="2"/>
  <c r="CA90" i="2"/>
  <c r="BW90" i="2"/>
  <c r="BQ91" i="2"/>
  <c r="BO91" i="2"/>
  <c r="BP91" i="2"/>
  <c r="BR91" i="2"/>
  <c r="BY91" i="2"/>
  <c r="BU91" i="2"/>
  <c r="BZ91" i="2"/>
  <c r="BV91" i="2"/>
  <c r="CA91" i="2"/>
  <c r="BW91" i="2"/>
  <c r="BQ92" i="2"/>
  <c r="BO92" i="2"/>
  <c r="BP92" i="2"/>
  <c r="BR92" i="2"/>
  <c r="BY92" i="2"/>
  <c r="BU92" i="2"/>
  <c r="BZ92" i="2"/>
  <c r="BV92" i="2"/>
  <c r="CA92" i="2"/>
  <c r="BW92" i="2"/>
  <c r="BQ93" i="2"/>
  <c r="BO93" i="2"/>
  <c r="BP93" i="2"/>
  <c r="BR93" i="2"/>
  <c r="BY93" i="2"/>
  <c r="BU93" i="2"/>
  <c r="BZ93" i="2"/>
  <c r="BV93" i="2"/>
  <c r="CA93" i="2"/>
  <c r="BW93" i="2"/>
  <c r="BQ94" i="2"/>
  <c r="BO94" i="2"/>
  <c r="BP94" i="2"/>
  <c r="BR94" i="2"/>
  <c r="BY94" i="2"/>
  <c r="BU94" i="2"/>
  <c r="BZ94" i="2"/>
  <c r="BV94" i="2"/>
  <c r="CA94" i="2"/>
  <c r="BW94" i="2"/>
  <c r="BQ95" i="2"/>
  <c r="BO95" i="2"/>
  <c r="BP95" i="2"/>
  <c r="BR95" i="2"/>
  <c r="BY95" i="2"/>
  <c r="BU95" i="2"/>
  <c r="BZ95" i="2"/>
  <c r="BV95" i="2"/>
  <c r="CA95" i="2"/>
  <c r="BW95" i="2"/>
  <c r="BQ96" i="2"/>
  <c r="BO96" i="2"/>
  <c r="BP96" i="2"/>
  <c r="BR96" i="2"/>
  <c r="BY96" i="2"/>
  <c r="BU96" i="2"/>
  <c r="BZ96" i="2"/>
  <c r="BV96" i="2"/>
  <c r="CA96" i="2"/>
  <c r="BW96" i="2"/>
  <c r="BQ97" i="2"/>
  <c r="BO97" i="2"/>
  <c r="BP97" i="2"/>
  <c r="BR97" i="2"/>
  <c r="BY97" i="2"/>
  <c r="BU97" i="2"/>
  <c r="BZ97" i="2"/>
  <c r="BV97" i="2"/>
  <c r="CA97" i="2"/>
  <c r="BW97" i="2"/>
  <c r="BQ98" i="2"/>
  <c r="BO98" i="2"/>
  <c r="BP98" i="2"/>
  <c r="BR98" i="2"/>
  <c r="BY98" i="2"/>
  <c r="BU98" i="2"/>
  <c r="BZ98" i="2"/>
  <c r="BV98" i="2"/>
  <c r="CA98" i="2"/>
  <c r="BW98" i="2"/>
  <c r="BQ99" i="2"/>
  <c r="BO99" i="2"/>
  <c r="BP99" i="2"/>
  <c r="BR99" i="2"/>
  <c r="BY99" i="2"/>
  <c r="BU99" i="2"/>
  <c r="BZ99" i="2"/>
  <c r="BV99" i="2"/>
  <c r="CA99" i="2"/>
  <c r="BW99" i="2"/>
  <c r="BQ100" i="2"/>
  <c r="BO100" i="2"/>
  <c r="BP100" i="2"/>
  <c r="BR100" i="2"/>
  <c r="BY100" i="2"/>
  <c r="BU100" i="2"/>
  <c r="BZ100" i="2"/>
  <c r="BV100" i="2"/>
  <c r="CA100" i="2"/>
  <c r="BW100" i="2"/>
  <c r="BQ101" i="2"/>
  <c r="BO101" i="2"/>
  <c r="BP101" i="2"/>
  <c r="BR101" i="2"/>
  <c r="BY101" i="2"/>
  <c r="BU101" i="2"/>
  <c r="BZ101" i="2"/>
  <c r="BV101" i="2"/>
  <c r="CA101" i="2"/>
  <c r="BW101" i="2"/>
  <c r="BQ102" i="2"/>
  <c r="BO102" i="2"/>
  <c r="BP102" i="2"/>
  <c r="BR102" i="2"/>
  <c r="BY102" i="2"/>
  <c r="BU102" i="2"/>
  <c r="BZ102" i="2"/>
  <c r="BV102" i="2"/>
  <c r="CA102" i="2"/>
  <c r="BW102" i="2"/>
  <c r="BQ103" i="2"/>
  <c r="BO103" i="2"/>
  <c r="BP103" i="2"/>
  <c r="BR103" i="2"/>
  <c r="BY103" i="2"/>
  <c r="BU103" i="2"/>
  <c r="BZ103" i="2"/>
  <c r="BV103" i="2"/>
  <c r="CA103" i="2"/>
  <c r="BW103" i="2"/>
  <c r="BQ104" i="2"/>
  <c r="BO104" i="2"/>
  <c r="BP104" i="2"/>
  <c r="BR104" i="2"/>
  <c r="BY104" i="2"/>
  <c r="BU104" i="2"/>
  <c r="BZ104" i="2"/>
  <c r="BV104" i="2"/>
  <c r="CA104" i="2"/>
  <c r="BW104" i="2"/>
  <c r="BQ4" i="2"/>
  <c r="BO4" i="2"/>
  <c r="BP4" i="2"/>
  <c r="BR4" i="2"/>
  <c r="BZ4" i="2"/>
  <c r="BM4" i="2"/>
  <c r="BV4" i="2"/>
  <c r="CA4" i="2"/>
  <c r="BW4" i="2"/>
  <c r="BY4" i="2"/>
  <c r="BU4" i="2"/>
  <c r="AX19" i="2"/>
  <c r="AY20" i="2"/>
  <c r="AY34" i="2"/>
  <c r="AY38" i="2"/>
  <c r="AY25" i="2"/>
  <c r="AY28" i="2"/>
  <c r="AY29" i="2"/>
  <c r="AY32" i="2"/>
  <c r="AY33" i="2"/>
  <c r="AY36" i="2"/>
  <c r="AY37" i="2"/>
  <c r="AY2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" i="2"/>
  <c r="D16" i="2"/>
  <c r="D17" i="2"/>
  <c r="AY14" i="2"/>
  <c r="AX12" i="2"/>
  <c r="AY17" i="2"/>
  <c r="AY16" i="2"/>
  <c r="AY12" i="2"/>
  <c r="AY11" i="2"/>
  <c r="M5" i="2"/>
  <c r="K4" i="2"/>
  <c r="N5" i="2"/>
  <c r="Q5" i="2"/>
  <c r="O5" i="2"/>
  <c r="R5" i="2"/>
  <c r="S5" i="2"/>
  <c r="AG5" i="2"/>
  <c r="AN5" i="2"/>
  <c r="AO5" i="2"/>
  <c r="AP5" i="2"/>
  <c r="M6" i="2"/>
  <c r="N6" i="2"/>
  <c r="Q6" i="2"/>
  <c r="O6" i="2"/>
  <c r="R6" i="2"/>
  <c r="S6" i="2"/>
  <c r="AG6" i="2"/>
  <c r="AN6" i="2"/>
  <c r="AO6" i="2"/>
  <c r="AP6" i="2"/>
  <c r="M7" i="2"/>
  <c r="N7" i="2"/>
  <c r="Q7" i="2"/>
  <c r="O7" i="2"/>
  <c r="R7" i="2"/>
  <c r="S7" i="2"/>
  <c r="AG7" i="2"/>
  <c r="AN7" i="2"/>
  <c r="AO7" i="2"/>
  <c r="AP7" i="2"/>
  <c r="M8" i="2"/>
  <c r="N8" i="2"/>
  <c r="Q8" i="2"/>
  <c r="O8" i="2"/>
  <c r="R8" i="2"/>
  <c r="S8" i="2"/>
  <c r="AG8" i="2"/>
  <c r="AN8" i="2"/>
  <c r="AO8" i="2"/>
  <c r="AP8" i="2"/>
  <c r="M9" i="2"/>
  <c r="N9" i="2"/>
  <c r="Q9" i="2"/>
  <c r="O9" i="2"/>
  <c r="R9" i="2"/>
  <c r="S9" i="2"/>
  <c r="AG9" i="2"/>
  <c r="AN9" i="2"/>
  <c r="AO9" i="2"/>
  <c r="AP9" i="2"/>
  <c r="M10" i="2"/>
  <c r="N10" i="2"/>
  <c r="Q10" i="2"/>
  <c r="O10" i="2"/>
  <c r="R10" i="2"/>
  <c r="S10" i="2"/>
  <c r="AG10" i="2"/>
  <c r="AN10" i="2"/>
  <c r="AO10" i="2"/>
  <c r="AP10" i="2"/>
  <c r="M11" i="2"/>
  <c r="N11" i="2"/>
  <c r="Q11" i="2"/>
  <c r="O11" i="2"/>
  <c r="R11" i="2"/>
  <c r="S11" i="2"/>
  <c r="AG11" i="2"/>
  <c r="AN11" i="2"/>
  <c r="AO11" i="2"/>
  <c r="AP11" i="2"/>
  <c r="M12" i="2"/>
  <c r="N12" i="2"/>
  <c r="Q12" i="2"/>
  <c r="O12" i="2"/>
  <c r="R12" i="2"/>
  <c r="S12" i="2"/>
  <c r="AG12" i="2"/>
  <c r="AN12" i="2"/>
  <c r="AO12" i="2"/>
  <c r="AP12" i="2"/>
  <c r="M13" i="2"/>
  <c r="N13" i="2"/>
  <c r="Q13" i="2"/>
  <c r="O13" i="2"/>
  <c r="R13" i="2"/>
  <c r="S13" i="2"/>
  <c r="AG13" i="2"/>
  <c r="AN13" i="2"/>
  <c r="AO13" i="2"/>
  <c r="AP13" i="2"/>
  <c r="M14" i="2"/>
  <c r="N14" i="2"/>
  <c r="Q14" i="2"/>
  <c r="O14" i="2"/>
  <c r="R14" i="2"/>
  <c r="S14" i="2"/>
  <c r="AG14" i="2"/>
  <c r="AN14" i="2"/>
  <c r="AO14" i="2"/>
  <c r="AP14" i="2"/>
  <c r="M15" i="2"/>
  <c r="N15" i="2"/>
  <c r="Q15" i="2"/>
  <c r="O15" i="2"/>
  <c r="R15" i="2"/>
  <c r="S15" i="2"/>
  <c r="AG15" i="2"/>
  <c r="AN15" i="2"/>
  <c r="AO15" i="2"/>
  <c r="AP15" i="2"/>
  <c r="M16" i="2"/>
  <c r="N16" i="2"/>
  <c r="Q16" i="2"/>
  <c r="O16" i="2"/>
  <c r="R16" i="2"/>
  <c r="S16" i="2"/>
  <c r="AG16" i="2"/>
  <c r="AN16" i="2"/>
  <c r="AO16" i="2"/>
  <c r="AP16" i="2"/>
  <c r="M17" i="2"/>
  <c r="N17" i="2"/>
  <c r="Q17" i="2"/>
  <c r="O17" i="2"/>
  <c r="R17" i="2"/>
  <c r="S17" i="2"/>
  <c r="AG17" i="2"/>
  <c r="AN17" i="2"/>
  <c r="AO17" i="2"/>
  <c r="AP17" i="2"/>
  <c r="M18" i="2"/>
  <c r="N18" i="2"/>
  <c r="Q18" i="2"/>
  <c r="O18" i="2"/>
  <c r="R18" i="2"/>
  <c r="S18" i="2"/>
  <c r="AG18" i="2"/>
  <c r="AN18" i="2"/>
  <c r="AO18" i="2"/>
  <c r="AP18" i="2"/>
  <c r="M19" i="2"/>
  <c r="N19" i="2"/>
  <c r="Q19" i="2"/>
  <c r="O19" i="2"/>
  <c r="R19" i="2"/>
  <c r="S19" i="2"/>
  <c r="AG19" i="2"/>
  <c r="AN19" i="2"/>
  <c r="AO19" i="2"/>
  <c r="AP19" i="2"/>
  <c r="M20" i="2"/>
  <c r="N20" i="2"/>
  <c r="Q20" i="2"/>
  <c r="O20" i="2"/>
  <c r="R20" i="2"/>
  <c r="S20" i="2"/>
  <c r="AG20" i="2"/>
  <c r="AN20" i="2"/>
  <c r="AO20" i="2"/>
  <c r="AP20" i="2"/>
  <c r="M21" i="2"/>
  <c r="N21" i="2"/>
  <c r="Q21" i="2"/>
  <c r="O21" i="2"/>
  <c r="R21" i="2"/>
  <c r="S21" i="2"/>
  <c r="AG21" i="2"/>
  <c r="AN21" i="2"/>
  <c r="AO21" i="2"/>
  <c r="AP21" i="2"/>
  <c r="M22" i="2"/>
  <c r="N22" i="2"/>
  <c r="Q22" i="2"/>
  <c r="O22" i="2"/>
  <c r="R22" i="2"/>
  <c r="S22" i="2"/>
  <c r="AG22" i="2"/>
  <c r="AN22" i="2"/>
  <c r="AO22" i="2"/>
  <c r="AP22" i="2"/>
  <c r="M23" i="2"/>
  <c r="N23" i="2"/>
  <c r="Q23" i="2"/>
  <c r="O23" i="2"/>
  <c r="R23" i="2"/>
  <c r="S23" i="2"/>
  <c r="AG23" i="2"/>
  <c r="AN23" i="2"/>
  <c r="AO23" i="2"/>
  <c r="AP23" i="2"/>
  <c r="M24" i="2"/>
  <c r="N24" i="2"/>
  <c r="Q24" i="2"/>
  <c r="O24" i="2"/>
  <c r="R24" i="2"/>
  <c r="S24" i="2"/>
  <c r="AG24" i="2"/>
  <c r="AN24" i="2"/>
  <c r="AO24" i="2"/>
  <c r="AP24" i="2"/>
  <c r="M25" i="2"/>
  <c r="N25" i="2"/>
  <c r="Q25" i="2"/>
  <c r="O25" i="2"/>
  <c r="R25" i="2"/>
  <c r="S25" i="2"/>
  <c r="AG25" i="2"/>
  <c r="AN25" i="2"/>
  <c r="AO25" i="2"/>
  <c r="AP25" i="2"/>
  <c r="M26" i="2"/>
  <c r="N26" i="2"/>
  <c r="Q26" i="2"/>
  <c r="O26" i="2"/>
  <c r="R26" i="2"/>
  <c r="S26" i="2"/>
  <c r="AG26" i="2"/>
  <c r="AN26" i="2"/>
  <c r="AO26" i="2"/>
  <c r="AP26" i="2"/>
  <c r="M27" i="2"/>
  <c r="N27" i="2"/>
  <c r="Q27" i="2"/>
  <c r="O27" i="2"/>
  <c r="R27" i="2"/>
  <c r="S27" i="2"/>
  <c r="AG27" i="2"/>
  <c r="AN27" i="2"/>
  <c r="AO27" i="2"/>
  <c r="AP27" i="2"/>
  <c r="M28" i="2"/>
  <c r="N28" i="2"/>
  <c r="Q28" i="2"/>
  <c r="O28" i="2"/>
  <c r="R28" i="2"/>
  <c r="S28" i="2"/>
  <c r="AG28" i="2"/>
  <c r="AN28" i="2"/>
  <c r="AO28" i="2"/>
  <c r="AP28" i="2"/>
  <c r="M29" i="2"/>
  <c r="N29" i="2"/>
  <c r="Q29" i="2"/>
  <c r="O29" i="2"/>
  <c r="R29" i="2"/>
  <c r="S29" i="2"/>
  <c r="AG29" i="2"/>
  <c r="AN29" i="2"/>
  <c r="AO29" i="2"/>
  <c r="AP29" i="2"/>
  <c r="M30" i="2"/>
  <c r="N30" i="2"/>
  <c r="Q30" i="2"/>
  <c r="O30" i="2"/>
  <c r="R30" i="2"/>
  <c r="S30" i="2"/>
  <c r="AG30" i="2"/>
  <c r="AN30" i="2"/>
  <c r="AO30" i="2"/>
  <c r="AP30" i="2"/>
  <c r="M31" i="2"/>
  <c r="N31" i="2"/>
  <c r="Q31" i="2"/>
  <c r="O31" i="2"/>
  <c r="R31" i="2"/>
  <c r="S31" i="2"/>
  <c r="AG31" i="2"/>
  <c r="AN31" i="2"/>
  <c r="AO31" i="2"/>
  <c r="AP31" i="2"/>
  <c r="M32" i="2"/>
  <c r="N32" i="2"/>
  <c r="Q32" i="2"/>
  <c r="O32" i="2"/>
  <c r="R32" i="2"/>
  <c r="S32" i="2"/>
  <c r="AG32" i="2"/>
  <c r="AN32" i="2"/>
  <c r="AO32" i="2"/>
  <c r="AP32" i="2"/>
  <c r="M33" i="2"/>
  <c r="N33" i="2"/>
  <c r="Q33" i="2"/>
  <c r="O33" i="2"/>
  <c r="R33" i="2"/>
  <c r="S33" i="2"/>
  <c r="AG33" i="2"/>
  <c r="AN33" i="2"/>
  <c r="AO33" i="2"/>
  <c r="AP33" i="2"/>
  <c r="M34" i="2"/>
  <c r="N34" i="2"/>
  <c r="Q34" i="2"/>
  <c r="O34" i="2"/>
  <c r="R34" i="2"/>
  <c r="S34" i="2"/>
  <c r="AG34" i="2"/>
  <c r="AN34" i="2"/>
  <c r="AO34" i="2"/>
  <c r="AP34" i="2"/>
  <c r="M35" i="2"/>
  <c r="N35" i="2"/>
  <c r="Q35" i="2"/>
  <c r="O35" i="2"/>
  <c r="R35" i="2"/>
  <c r="S35" i="2"/>
  <c r="AG35" i="2"/>
  <c r="AN35" i="2"/>
  <c r="AO35" i="2"/>
  <c r="AP35" i="2"/>
  <c r="M36" i="2"/>
  <c r="N36" i="2"/>
  <c r="Q36" i="2"/>
  <c r="O36" i="2"/>
  <c r="R36" i="2"/>
  <c r="S36" i="2"/>
  <c r="AG36" i="2"/>
  <c r="AN36" i="2"/>
  <c r="AO36" i="2"/>
  <c r="AP36" i="2"/>
  <c r="M37" i="2"/>
  <c r="N37" i="2"/>
  <c r="Q37" i="2"/>
  <c r="O37" i="2"/>
  <c r="R37" i="2"/>
  <c r="S37" i="2"/>
  <c r="AG37" i="2"/>
  <c r="AN37" i="2"/>
  <c r="AO37" i="2"/>
  <c r="AP37" i="2"/>
  <c r="M38" i="2"/>
  <c r="N38" i="2"/>
  <c r="Q38" i="2"/>
  <c r="O38" i="2"/>
  <c r="R38" i="2"/>
  <c r="S38" i="2"/>
  <c r="AG38" i="2"/>
  <c r="AN38" i="2"/>
  <c r="AO38" i="2"/>
  <c r="AP38" i="2"/>
  <c r="M39" i="2"/>
  <c r="N39" i="2"/>
  <c r="Q39" i="2"/>
  <c r="O39" i="2"/>
  <c r="R39" i="2"/>
  <c r="S39" i="2"/>
  <c r="AG39" i="2"/>
  <c r="AN39" i="2"/>
  <c r="AO39" i="2"/>
  <c r="AP39" i="2"/>
  <c r="M40" i="2"/>
  <c r="N40" i="2"/>
  <c r="Q40" i="2"/>
  <c r="O40" i="2"/>
  <c r="R40" i="2"/>
  <c r="S40" i="2"/>
  <c r="AG40" i="2"/>
  <c r="AN40" i="2"/>
  <c r="AO40" i="2"/>
  <c r="AP40" i="2"/>
  <c r="M41" i="2"/>
  <c r="N41" i="2"/>
  <c r="Q41" i="2"/>
  <c r="O41" i="2"/>
  <c r="R41" i="2"/>
  <c r="S41" i="2"/>
  <c r="AG41" i="2"/>
  <c r="AN41" i="2"/>
  <c r="AO41" i="2"/>
  <c r="AP41" i="2"/>
  <c r="M42" i="2"/>
  <c r="N42" i="2"/>
  <c r="Q42" i="2"/>
  <c r="O42" i="2"/>
  <c r="R42" i="2"/>
  <c r="S42" i="2"/>
  <c r="AG42" i="2"/>
  <c r="AN42" i="2"/>
  <c r="AO42" i="2"/>
  <c r="AP42" i="2"/>
  <c r="M43" i="2"/>
  <c r="N43" i="2"/>
  <c r="Q43" i="2"/>
  <c r="O43" i="2"/>
  <c r="R43" i="2"/>
  <c r="S43" i="2"/>
  <c r="AG43" i="2"/>
  <c r="AN43" i="2"/>
  <c r="AO43" i="2"/>
  <c r="AP43" i="2"/>
  <c r="M44" i="2"/>
  <c r="N44" i="2"/>
  <c r="Q44" i="2"/>
  <c r="O44" i="2"/>
  <c r="R44" i="2"/>
  <c r="S44" i="2"/>
  <c r="AG44" i="2"/>
  <c r="AN44" i="2"/>
  <c r="AO44" i="2"/>
  <c r="AP44" i="2"/>
  <c r="M45" i="2"/>
  <c r="N45" i="2"/>
  <c r="Q45" i="2"/>
  <c r="O45" i="2"/>
  <c r="R45" i="2"/>
  <c r="S45" i="2"/>
  <c r="AG45" i="2"/>
  <c r="AN45" i="2"/>
  <c r="AO45" i="2"/>
  <c r="AP45" i="2"/>
  <c r="M46" i="2"/>
  <c r="N46" i="2"/>
  <c r="Q46" i="2"/>
  <c r="O46" i="2"/>
  <c r="R46" i="2"/>
  <c r="S46" i="2"/>
  <c r="AG46" i="2"/>
  <c r="AN46" i="2"/>
  <c r="AO46" i="2"/>
  <c r="AP46" i="2"/>
  <c r="M47" i="2"/>
  <c r="N47" i="2"/>
  <c r="Q47" i="2"/>
  <c r="O47" i="2"/>
  <c r="R47" i="2"/>
  <c r="S47" i="2"/>
  <c r="AG47" i="2"/>
  <c r="AN47" i="2"/>
  <c r="AO47" i="2"/>
  <c r="AP47" i="2"/>
  <c r="M48" i="2"/>
  <c r="N48" i="2"/>
  <c r="Q48" i="2"/>
  <c r="O48" i="2"/>
  <c r="R48" i="2"/>
  <c r="S48" i="2"/>
  <c r="AG48" i="2"/>
  <c r="AN48" i="2"/>
  <c r="AO48" i="2"/>
  <c r="AP48" i="2"/>
  <c r="M49" i="2"/>
  <c r="N49" i="2"/>
  <c r="Q49" i="2"/>
  <c r="O49" i="2"/>
  <c r="R49" i="2"/>
  <c r="S49" i="2"/>
  <c r="AG49" i="2"/>
  <c r="AN49" i="2"/>
  <c r="AO49" i="2"/>
  <c r="AP49" i="2"/>
  <c r="M50" i="2"/>
  <c r="N50" i="2"/>
  <c r="Q50" i="2"/>
  <c r="O50" i="2"/>
  <c r="R50" i="2"/>
  <c r="S50" i="2"/>
  <c r="AG50" i="2"/>
  <c r="AN50" i="2"/>
  <c r="AO50" i="2"/>
  <c r="AP50" i="2"/>
  <c r="M51" i="2"/>
  <c r="N51" i="2"/>
  <c r="Q51" i="2"/>
  <c r="O51" i="2"/>
  <c r="R51" i="2"/>
  <c r="S51" i="2"/>
  <c r="AG51" i="2"/>
  <c r="AN51" i="2"/>
  <c r="AO51" i="2"/>
  <c r="AP51" i="2"/>
  <c r="M52" i="2"/>
  <c r="N52" i="2"/>
  <c r="Q52" i="2"/>
  <c r="O52" i="2"/>
  <c r="R52" i="2"/>
  <c r="S52" i="2"/>
  <c r="AG52" i="2"/>
  <c r="AN52" i="2"/>
  <c r="AO52" i="2"/>
  <c r="AP52" i="2"/>
  <c r="M53" i="2"/>
  <c r="N53" i="2"/>
  <c r="Q53" i="2"/>
  <c r="O53" i="2"/>
  <c r="R53" i="2"/>
  <c r="S53" i="2"/>
  <c r="AG53" i="2"/>
  <c r="AN53" i="2"/>
  <c r="AO53" i="2"/>
  <c r="AP53" i="2"/>
  <c r="M54" i="2"/>
  <c r="N54" i="2"/>
  <c r="Q54" i="2"/>
  <c r="O54" i="2"/>
  <c r="R54" i="2"/>
  <c r="S54" i="2"/>
  <c r="AG54" i="2"/>
  <c r="AN54" i="2"/>
  <c r="AO54" i="2"/>
  <c r="AP54" i="2"/>
  <c r="M55" i="2"/>
  <c r="N55" i="2"/>
  <c r="Q55" i="2"/>
  <c r="O55" i="2"/>
  <c r="R55" i="2"/>
  <c r="S55" i="2"/>
  <c r="AG55" i="2"/>
  <c r="AN55" i="2"/>
  <c r="AO55" i="2"/>
  <c r="AP55" i="2"/>
  <c r="M56" i="2"/>
  <c r="N56" i="2"/>
  <c r="Q56" i="2"/>
  <c r="O56" i="2"/>
  <c r="R56" i="2"/>
  <c r="S56" i="2"/>
  <c r="AG56" i="2"/>
  <c r="AN56" i="2"/>
  <c r="AO56" i="2"/>
  <c r="AP56" i="2"/>
  <c r="M57" i="2"/>
  <c r="N57" i="2"/>
  <c r="Q57" i="2"/>
  <c r="O57" i="2"/>
  <c r="R57" i="2"/>
  <c r="S57" i="2"/>
  <c r="AG57" i="2"/>
  <c r="AN57" i="2"/>
  <c r="AO57" i="2"/>
  <c r="AP57" i="2"/>
  <c r="M58" i="2"/>
  <c r="N58" i="2"/>
  <c r="Q58" i="2"/>
  <c r="O58" i="2"/>
  <c r="R58" i="2"/>
  <c r="S58" i="2"/>
  <c r="AG58" i="2"/>
  <c r="AN58" i="2"/>
  <c r="AO58" i="2"/>
  <c r="AP58" i="2"/>
  <c r="M59" i="2"/>
  <c r="N59" i="2"/>
  <c r="Q59" i="2"/>
  <c r="O59" i="2"/>
  <c r="R59" i="2"/>
  <c r="S59" i="2"/>
  <c r="AG59" i="2"/>
  <c r="AN59" i="2"/>
  <c r="AO59" i="2"/>
  <c r="AP59" i="2"/>
  <c r="M60" i="2"/>
  <c r="N60" i="2"/>
  <c r="Q60" i="2"/>
  <c r="O60" i="2"/>
  <c r="R60" i="2"/>
  <c r="S60" i="2"/>
  <c r="AG60" i="2"/>
  <c r="AN60" i="2"/>
  <c r="AO60" i="2"/>
  <c r="AP60" i="2"/>
  <c r="M61" i="2"/>
  <c r="N61" i="2"/>
  <c r="Q61" i="2"/>
  <c r="O61" i="2"/>
  <c r="R61" i="2"/>
  <c r="S61" i="2"/>
  <c r="AG61" i="2"/>
  <c r="AN61" i="2"/>
  <c r="AO61" i="2"/>
  <c r="AP61" i="2"/>
  <c r="M62" i="2"/>
  <c r="N62" i="2"/>
  <c r="Q62" i="2"/>
  <c r="O62" i="2"/>
  <c r="R62" i="2"/>
  <c r="S62" i="2"/>
  <c r="AG62" i="2"/>
  <c r="AN62" i="2"/>
  <c r="AO62" i="2"/>
  <c r="AP62" i="2"/>
  <c r="M63" i="2"/>
  <c r="N63" i="2"/>
  <c r="Q63" i="2"/>
  <c r="O63" i="2"/>
  <c r="R63" i="2"/>
  <c r="S63" i="2"/>
  <c r="AG63" i="2"/>
  <c r="AN63" i="2"/>
  <c r="AO63" i="2"/>
  <c r="AP63" i="2"/>
  <c r="M64" i="2"/>
  <c r="N64" i="2"/>
  <c r="Q64" i="2"/>
  <c r="O64" i="2"/>
  <c r="R64" i="2"/>
  <c r="S64" i="2"/>
  <c r="AG64" i="2"/>
  <c r="AN64" i="2"/>
  <c r="AO64" i="2"/>
  <c r="AP64" i="2"/>
  <c r="M65" i="2"/>
  <c r="N65" i="2"/>
  <c r="Q65" i="2"/>
  <c r="O65" i="2"/>
  <c r="R65" i="2"/>
  <c r="S65" i="2"/>
  <c r="AG65" i="2"/>
  <c r="AN65" i="2"/>
  <c r="AO65" i="2"/>
  <c r="AP65" i="2"/>
  <c r="M66" i="2"/>
  <c r="N66" i="2"/>
  <c r="Q66" i="2"/>
  <c r="O66" i="2"/>
  <c r="R66" i="2"/>
  <c r="S66" i="2"/>
  <c r="AG66" i="2"/>
  <c r="AN66" i="2"/>
  <c r="AO66" i="2"/>
  <c r="AP66" i="2"/>
  <c r="M67" i="2"/>
  <c r="N67" i="2"/>
  <c r="Q67" i="2"/>
  <c r="O67" i="2"/>
  <c r="R67" i="2"/>
  <c r="S67" i="2"/>
  <c r="AG67" i="2"/>
  <c r="AN67" i="2"/>
  <c r="AO67" i="2"/>
  <c r="AP67" i="2"/>
  <c r="M68" i="2"/>
  <c r="N68" i="2"/>
  <c r="Q68" i="2"/>
  <c r="O68" i="2"/>
  <c r="R68" i="2"/>
  <c r="S68" i="2"/>
  <c r="AG68" i="2"/>
  <c r="AN68" i="2"/>
  <c r="AO68" i="2"/>
  <c r="AP68" i="2"/>
  <c r="M69" i="2"/>
  <c r="N69" i="2"/>
  <c r="Q69" i="2"/>
  <c r="O69" i="2"/>
  <c r="R69" i="2"/>
  <c r="S69" i="2"/>
  <c r="AG69" i="2"/>
  <c r="AN69" i="2"/>
  <c r="AO69" i="2"/>
  <c r="AP69" i="2"/>
  <c r="M70" i="2"/>
  <c r="N70" i="2"/>
  <c r="Q70" i="2"/>
  <c r="O70" i="2"/>
  <c r="R70" i="2"/>
  <c r="S70" i="2"/>
  <c r="AG70" i="2"/>
  <c r="AN70" i="2"/>
  <c r="AO70" i="2"/>
  <c r="AP70" i="2"/>
  <c r="M71" i="2"/>
  <c r="N71" i="2"/>
  <c r="Q71" i="2"/>
  <c r="O71" i="2"/>
  <c r="R71" i="2"/>
  <c r="S71" i="2"/>
  <c r="AG71" i="2"/>
  <c r="AN71" i="2"/>
  <c r="AO71" i="2"/>
  <c r="AP71" i="2"/>
  <c r="M72" i="2"/>
  <c r="N72" i="2"/>
  <c r="Q72" i="2"/>
  <c r="O72" i="2"/>
  <c r="R72" i="2"/>
  <c r="S72" i="2"/>
  <c r="AG72" i="2"/>
  <c r="AN72" i="2"/>
  <c r="AO72" i="2"/>
  <c r="AP72" i="2"/>
  <c r="M73" i="2"/>
  <c r="N73" i="2"/>
  <c r="Q73" i="2"/>
  <c r="O73" i="2"/>
  <c r="R73" i="2"/>
  <c r="S73" i="2"/>
  <c r="AG73" i="2"/>
  <c r="AN73" i="2"/>
  <c r="AO73" i="2"/>
  <c r="AP73" i="2"/>
  <c r="M74" i="2"/>
  <c r="N74" i="2"/>
  <c r="Q74" i="2"/>
  <c r="O74" i="2"/>
  <c r="R74" i="2"/>
  <c r="S74" i="2"/>
  <c r="AG74" i="2"/>
  <c r="AN74" i="2"/>
  <c r="AO74" i="2"/>
  <c r="AP74" i="2"/>
  <c r="M75" i="2"/>
  <c r="N75" i="2"/>
  <c r="Q75" i="2"/>
  <c r="O75" i="2"/>
  <c r="R75" i="2"/>
  <c r="S75" i="2"/>
  <c r="AG75" i="2"/>
  <c r="AN75" i="2"/>
  <c r="AO75" i="2"/>
  <c r="AP75" i="2"/>
  <c r="M76" i="2"/>
  <c r="N76" i="2"/>
  <c r="Q76" i="2"/>
  <c r="O76" i="2"/>
  <c r="R76" i="2"/>
  <c r="S76" i="2"/>
  <c r="AG76" i="2"/>
  <c r="AN76" i="2"/>
  <c r="AO76" i="2"/>
  <c r="AP76" i="2"/>
  <c r="M77" i="2"/>
  <c r="N77" i="2"/>
  <c r="Q77" i="2"/>
  <c r="O77" i="2"/>
  <c r="R77" i="2"/>
  <c r="S77" i="2"/>
  <c r="AG77" i="2"/>
  <c r="AN77" i="2"/>
  <c r="AO77" i="2"/>
  <c r="AP77" i="2"/>
  <c r="M78" i="2"/>
  <c r="N78" i="2"/>
  <c r="Q78" i="2"/>
  <c r="O78" i="2"/>
  <c r="R78" i="2"/>
  <c r="S78" i="2"/>
  <c r="AG78" i="2"/>
  <c r="AN78" i="2"/>
  <c r="AO78" i="2"/>
  <c r="AP78" i="2"/>
  <c r="M79" i="2"/>
  <c r="N79" i="2"/>
  <c r="Q79" i="2"/>
  <c r="O79" i="2"/>
  <c r="R79" i="2"/>
  <c r="S79" i="2"/>
  <c r="AG79" i="2"/>
  <c r="AN79" i="2"/>
  <c r="AO79" i="2"/>
  <c r="AP79" i="2"/>
  <c r="M80" i="2"/>
  <c r="N80" i="2"/>
  <c r="Q80" i="2"/>
  <c r="O80" i="2"/>
  <c r="R80" i="2"/>
  <c r="S80" i="2"/>
  <c r="AG80" i="2"/>
  <c r="AN80" i="2"/>
  <c r="AO80" i="2"/>
  <c r="AP80" i="2"/>
  <c r="M81" i="2"/>
  <c r="N81" i="2"/>
  <c r="Q81" i="2"/>
  <c r="O81" i="2"/>
  <c r="R81" i="2"/>
  <c r="S81" i="2"/>
  <c r="AG81" i="2"/>
  <c r="AN81" i="2"/>
  <c r="AO81" i="2"/>
  <c r="AP81" i="2"/>
  <c r="M82" i="2"/>
  <c r="N82" i="2"/>
  <c r="Q82" i="2"/>
  <c r="O82" i="2"/>
  <c r="R82" i="2"/>
  <c r="S82" i="2"/>
  <c r="AG82" i="2"/>
  <c r="AN82" i="2"/>
  <c r="AO82" i="2"/>
  <c r="AP82" i="2"/>
  <c r="M83" i="2"/>
  <c r="N83" i="2"/>
  <c r="Q83" i="2"/>
  <c r="O83" i="2"/>
  <c r="R83" i="2"/>
  <c r="S83" i="2"/>
  <c r="AG83" i="2"/>
  <c r="AN83" i="2"/>
  <c r="AO83" i="2"/>
  <c r="AP83" i="2"/>
  <c r="M84" i="2"/>
  <c r="N84" i="2"/>
  <c r="Q84" i="2"/>
  <c r="O84" i="2"/>
  <c r="R84" i="2"/>
  <c r="S84" i="2"/>
  <c r="AG84" i="2"/>
  <c r="AN84" i="2"/>
  <c r="AO84" i="2"/>
  <c r="AP84" i="2"/>
  <c r="M85" i="2"/>
  <c r="N85" i="2"/>
  <c r="Q85" i="2"/>
  <c r="O85" i="2"/>
  <c r="R85" i="2"/>
  <c r="S85" i="2"/>
  <c r="AG85" i="2"/>
  <c r="AN85" i="2"/>
  <c r="AO85" i="2"/>
  <c r="AP85" i="2"/>
  <c r="M86" i="2"/>
  <c r="N86" i="2"/>
  <c r="Q86" i="2"/>
  <c r="O86" i="2"/>
  <c r="R86" i="2"/>
  <c r="S86" i="2"/>
  <c r="AG86" i="2"/>
  <c r="AN86" i="2"/>
  <c r="AO86" i="2"/>
  <c r="AP86" i="2"/>
  <c r="M87" i="2"/>
  <c r="N87" i="2"/>
  <c r="Q87" i="2"/>
  <c r="O87" i="2"/>
  <c r="R87" i="2"/>
  <c r="S87" i="2"/>
  <c r="AG87" i="2"/>
  <c r="AN87" i="2"/>
  <c r="AO87" i="2"/>
  <c r="AP87" i="2"/>
  <c r="M88" i="2"/>
  <c r="N88" i="2"/>
  <c r="Q88" i="2"/>
  <c r="O88" i="2"/>
  <c r="R88" i="2"/>
  <c r="S88" i="2"/>
  <c r="AG88" i="2"/>
  <c r="AN88" i="2"/>
  <c r="AO88" i="2"/>
  <c r="AP88" i="2"/>
  <c r="M89" i="2"/>
  <c r="N89" i="2"/>
  <c r="Q89" i="2"/>
  <c r="O89" i="2"/>
  <c r="R89" i="2"/>
  <c r="S89" i="2"/>
  <c r="AG89" i="2"/>
  <c r="AN89" i="2"/>
  <c r="AO89" i="2"/>
  <c r="AP89" i="2"/>
  <c r="M90" i="2"/>
  <c r="N90" i="2"/>
  <c r="Q90" i="2"/>
  <c r="O90" i="2"/>
  <c r="R90" i="2"/>
  <c r="S90" i="2"/>
  <c r="AG90" i="2"/>
  <c r="AN90" i="2"/>
  <c r="AO90" i="2"/>
  <c r="AP90" i="2"/>
  <c r="M91" i="2"/>
  <c r="N91" i="2"/>
  <c r="Q91" i="2"/>
  <c r="O91" i="2"/>
  <c r="R91" i="2"/>
  <c r="S91" i="2"/>
  <c r="AG91" i="2"/>
  <c r="AN91" i="2"/>
  <c r="AO91" i="2"/>
  <c r="AP91" i="2"/>
  <c r="M92" i="2"/>
  <c r="N92" i="2"/>
  <c r="Q92" i="2"/>
  <c r="O92" i="2"/>
  <c r="R92" i="2"/>
  <c r="S92" i="2"/>
  <c r="AG92" i="2"/>
  <c r="AN92" i="2"/>
  <c r="AO92" i="2"/>
  <c r="AP92" i="2"/>
  <c r="M93" i="2"/>
  <c r="N93" i="2"/>
  <c r="Q93" i="2"/>
  <c r="O93" i="2"/>
  <c r="R93" i="2"/>
  <c r="S93" i="2"/>
  <c r="AG93" i="2"/>
  <c r="AN93" i="2"/>
  <c r="AO93" i="2"/>
  <c r="AP93" i="2"/>
  <c r="M94" i="2"/>
  <c r="N94" i="2"/>
  <c r="Q94" i="2"/>
  <c r="O94" i="2"/>
  <c r="R94" i="2"/>
  <c r="S94" i="2"/>
  <c r="AG94" i="2"/>
  <c r="AN94" i="2"/>
  <c r="AO94" i="2"/>
  <c r="AP94" i="2"/>
  <c r="M95" i="2"/>
  <c r="N95" i="2"/>
  <c r="Q95" i="2"/>
  <c r="O95" i="2"/>
  <c r="R95" i="2"/>
  <c r="S95" i="2"/>
  <c r="AG95" i="2"/>
  <c r="AN95" i="2"/>
  <c r="AO95" i="2"/>
  <c r="AP95" i="2"/>
  <c r="M96" i="2"/>
  <c r="N96" i="2"/>
  <c r="Q96" i="2"/>
  <c r="O96" i="2"/>
  <c r="R96" i="2"/>
  <c r="S96" i="2"/>
  <c r="AG96" i="2"/>
  <c r="AN96" i="2"/>
  <c r="AO96" i="2"/>
  <c r="AP96" i="2"/>
  <c r="M97" i="2"/>
  <c r="N97" i="2"/>
  <c r="Q97" i="2"/>
  <c r="O97" i="2"/>
  <c r="R97" i="2"/>
  <c r="S97" i="2"/>
  <c r="AG97" i="2"/>
  <c r="AN97" i="2"/>
  <c r="AO97" i="2"/>
  <c r="AP97" i="2"/>
  <c r="M98" i="2"/>
  <c r="N98" i="2"/>
  <c r="Q98" i="2"/>
  <c r="O98" i="2"/>
  <c r="R98" i="2"/>
  <c r="S98" i="2"/>
  <c r="AG98" i="2"/>
  <c r="AN98" i="2"/>
  <c r="AO98" i="2"/>
  <c r="AP98" i="2"/>
  <c r="M99" i="2"/>
  <c r="N99" i="2"/>
  <c r="Q99" i="2"/>
  <c r="O99" i="2"/>
  <c r="R99" i="2"/>
  <c r="S99" i="2"/>
  <c r="AG99" i="2"/>
  <c r="AN99" i="2"/>
  <c r="AO99" i="2"/>
  <c r="AP99" i="2"/>
  <c r="M100" i="2"/>
  <c r="N100" i="2"/>
  <c r="Q100" i="2"/>
  <c r="O100" i="2"/>
  <c r="R100" i="2"/>
  <c r="S100" i="2"/>
  <c r="AG100" i="2"/>
  <c r="AN100" i="2"/>
  <c r="AO100" i="2"/>
  <c r="AP100" i="2"/>
  <c r="M101" i="2"/>
  <c r="N101" i="2"/>
  <c r="Q101" i="2"/>
  <c r="O101" i="2"/>
  <c r="R101" i="2"/>
  <c r="S101" i="2"/>
  <c r="AG101" i="2"/>
  <c r="AN101" i="2"/>
  <c r="AO101" i="2"/>
  <c r="AP101" i="2"/>
  <c r="M102" i="2"/>
  <c r="N102" i="2"/>
  <c r="Q102" i="2"/>
  <c r="O102" i="2"/>
  <c r="R102" i="2"/>
  <c r="S102" i="2"/>
  <c r="AG102" i="2"/>
  <c r="AN102" i="2"/>
  <c r="AO102" i="2"/>
  <c r="AP102" i="2"/>
  <c r="M103" i="2"/>
  <c r="N103" i="2"/>
  <c r="Q103" i="2"/>
  <c r="O103" i="2"/>
  <c r="R103" i="2"/>
  <c r="S103" i="2"/>
  <c r="AG103" i="2"/>
  <c r="AN103" i="2"/>
  <c r="AO103" i="2"/>
  <c r="AP103" i="2"/>
  <c r="M104" i="2"/>
  <c r="N104" i="2"/>
  <c r="Q104" i="2"/>
  <c r="O104" i="2"/>
  <c r="R104" i="2"/>
  <c r="S104" i="2"/>
  <c r="AG104" i="2"/>
  <c r="AN104" i="2"/>
  <c r="AO104" i="2"/>
  <c r="AP104" i="2"/>
  <c r="M105" i="2"/>
  <c r="N105" i="2"/>
  <c r="Q105" i="2"/>
  <c r="O105" i="2"/>
  <c r="R105" i="2"/>
  <c r="S105" i="2"/>
  <c r="AG105" i="2"/>
  <c r="AN105" i="2"/>
  <c r="AO105" i="2"/>
  <c r="AP105" i="2"/>
  <c r="M106" i="2"/>
  <c r="N106" i="2"/>
  <c r="Q106" i="2"/>
  <c r="O106" i="2"/>
  <c r="R106" i="2"/>
  <c r="S106" i="2"/>
  <c r="AG106" i="2"/>
  <c r="AN106" i="2"/>
  <c r="AO106" i="2"/>
  <c r="AP106" i="2"/>
  <c r="M107" i="2"/>
  <c r="N107" i="2"/>
  <c r="Q107" i="2"/>
  <c r="O107" i="2"/>
  <c r="R107" i="2"/>
  <c r="S107" i="2"/>
  <c r="AG107" i="2"/>
  <c r="AN107" i="2"/>
  <c r="AO107" i="2"/>
  <c r="AP107" i="2"/>
  <c r="M108" i="2"/>
  <c r="N108" i="2"/>
  <c r="Q108" i="2"/>
  <c r="O108" i="2"/>
  <c r="R108" i="2"/>
  <c r="S108" i="2"/>
  <c r="AG108" i="2"/>
  <c r="AN108" i="2"/>
  <c r="AO108" i="2"/>
  <c r="AP108" i="2"/>
  <c r="M109" i="2"/>
  <c r="N109" i="2"/>
  <c r="Q109" i="2"/>
  <c r="O109" i="2"/>
  <c r="R109" i="2"/>
  <c r="S109" i="2"/>
  <c r="AG109" i="2"/>
  <c r="AN109" i="2"/>
  <c r="AO109" i="2"/>
  <c r="AP109" i="2"/>
  <c r="M110" i="2"/>
  <c r="N110" i="2"/>
  <c r="Q110" i="2"/>
  <c r="O110" i="2"/>
  <c r="R110" i="2"/>
  <c r="S110" i="2"/>
  <c r="AG110" i="2"/>
  <c r="AN110" i="2"/>
  <c r="AO110" i="2"/>
  <c r="AP110" i="2"/>
  <c r="M111" i="2"/>
  <c r="N111" i="2"/>
  <c r="Q111" i="2"/>
  <c r="O111" i="2"/>
  <c r="R111" i="2"/>
  <c r="S111" i="2"/>
  <c r="AG111" i="2"/>
  <c r="AN111" i="2"/>
  <c r="AO111" i="2"/>
  <c r="AP111" i="2"/>
  <c r="M112" i="2"/>
  <c r="N112" i="2"/>
  <c r="Q112" i="2"/>
  <c r="O112" i="2"/>
  <c r="R112" i="2"/>
  <c r="S112" i="2"/>
  <c r="AG112" i="2"/>
  <c r="AN112" i="2"/>
  <c r="AO112" i="2"/>
  <c r="AP112" i="2"/>
  <c r="M113" i="2"/>
  <c r="N113" i="2"/>
  <c r="Q113" i="2"/>
  <c r="O113" i="2"/>
  <c r="R113" i="2"/>
  <c r="S113" i="2"/>
  <c r="AG113" i="2"/>
  <c r="AN113" i="2"/>
  <c r="AO113" i="2"/>
  <c r="AP113" i="2"/>
  <c r="M114" i="2"/>
  <c r="N114" i="2"/>
  <c r="Q114" i="2"/>
  <c r="O114" i="2"/>
  <c r="R114" i="2"/>
  <c r="S114" i="2"/>
  <c r="AG114" i="2"/>
  <c r="AN114" i="2"/>
  <c r="AO114" i="2"/>
  <c r="AP114" i="2"/>
  <c r="M115" i="2"/>
  <c r="N115" i="2"/>
  <c r="Q115" i="2"/>
  <c r="O115" i="2"/>
  <c r="R115" i="2"/>
  <c r="S115" i="2"/>
  <c r="AG115" i="2"/>
  <c r="AN115" i="2"/>
  <c r="AO115" i="2"/>
  <c r="AP115" i="2"/>
  <c r="M116" i="2"/>
  <c r="N116" i="2"/>
  <c r="Q116" i="2"/>
  <c r="O116" i="2"/>
  <c r="R116" i="2"/>
  <c r="S116" i="2"/>
  <c r="AG116" i="2"/>
  <c r="AN116" i="2"/>
  <c r="AO116" i="2"/>
  <c r="AP116" i="2"/>
  <c r="M117" i="2"/>
  <c r="N117" i="2"/>
  <c r="Q117" i="2"/>
  <c r="O117" i="2"/>
  <c r="R117" i="2"/>
  <c r="S117" i="2"/>
  <c r="AG117" i="2"/>
  <c r="AN117" i="2"/>
  <c r="AO117" i="2"/>
  <c r="AP117" i="2"/>
  <c r="M118" i="2"/>
  <c r="N118" i="2"/>
  <c r="Q118" i="2"/>
  <c r="O118" i="2"/>
  <c r="R118" i="2"/>
  <c r="S118" i="2"/>
  <c r="AG118" i="2"/>
  <c r="AN118" i="2"/>
  <c r="AO118" i="2"/>
  <c r="AP118" i="2"/>
  <c r="M119" i="2"/>
  <c r="N119" i="2"/>
  <c r="Q119" i="2"/>
  <c r="O119" i="2"/>
  <c r="R119" i="2"/>
  <c r="S119" i="2"/>
  <c r="AG119" i="2"/>
  <c r="AN119" i="2"/>
  <c r="AO119" i="2"/>
  <c r="AP119" i="2"/>
  <c r="M120" i="2"/>
  <c r="N120" i="2"/>
  <c r="Q120" i="2"/>
  <c r="O120" i="2"/>
  <c r="R120" i="2"/>
  <c r="S120" i="2"/>
  <c r="AG120" i="2"/>
  <c r="AN120" i="2"/>
  <c r="AO120" i="2"/>
  <c r="AP120" i="2"/>
  <c r="M121" i="2"/>
  <c r="N121" i="2"/>
  <c r="Q121" i="2"/>
  <c r="O121" i="2"/>
  <c r="R121" i="2"/>
  <c r="S121" i="2"/>
  <c r="AG121" i="2"/>
  <c r="AN121" i="2"/>
  <c r="AO121" i="2"/>
  <c r="AP121" i="2"/>
  <c r="M122" i="2"/>
  <c r="N122" i="2"/>
  <c r="Q122" i="2"/>
  <c r="O122" i="2"/>
  <c r="R122" i="2"/>
  <c r="S122" i="2"/>
  <c r="AG122" i="2"/>
  <c r="AN122" i="2"/>
  <c r="AO122" i="2"/>
  <c r="AP122" i="2"/>
  <c r="M123" i="2"/>
  <c r="N123" i="2"/>
  <c r="Q123" i="2"/>
  <c r="O123" i="2"/>
  <c r="R123" i="2"/>
  <c r="S123" i="2"/>
  <c r="AG123" i="2"/>
  <c r="AN123" i="2"/>
  <c r="AO123" i="2"/>
  <c r="AP123" i="2"/>
  <c r="M124" i="2"/>
  <c r="N124" i="2"/>
  <c r="Q124" i="2"/>
  <c r="O124" i="2"/>
  <c r="R124" i="2"/>
  <c r="S124" i="2"/>
  <c r="AG124" i="2"/>
  <c r="AN124" i="2"/>
  <c r="AO124" i="2"/>
  <c r="AP124" i="2"/>
  <c r="M125" i="2"/>
  <c r="N125" i="2"/>
  <c r="Q125" i="2"/>
  <c r="O125" i="2"/>
  <c r="R125" i="2"/>
  <c r="S125" i="2"/>
  <c r="AG125" i="2"/>
  <c r="AN125" i="2"/>
  <c r="AO125" i="2"/>
  <c r="AP125" i="2"/>
  <c r="M126" i="2"/>
  <c r="N126" i="2"/>
  <c r="Q126" i="2"/>
  <c r="O126" i="2"/>
  <c r="R126" i="2"/>
  <c r="S126" i="2"/>
  <c r="AG126" i="2"/>
  <c r="AN126" i="2"/>
  <c r="AO126" i="2"/>
  <c r="AP126" i="2"/>
  <c r="M127" i="2"/>
  <c r="N127" i="2"/>
  <c r="Q127" i="2"/>
  <c r="O127" i="2"/>
  <c r="R127" i="2"/>
  <c r="S127" i="2"/>
  <c r="AG127" i="2"/>
  <c r="AN127" i="2"/>
  <c r="AO127" i="2"/>
  <c r="AP127" i="2"/>
  <c r="M128" i="2"/>
  <c r="N128" i="2"/>
  <c r="Q128" i="2"/>
  <c r="O128" i="2"/>
  <c r="R128" i="2"/>
  <c r="S128" i="2"/>
  <c r="AG128" i="2"/>
  <c r="AN128" i="2"/>
  <c r="AO128" i="2"/>
  <c r="AP128" i="2"/>
  <c r="M129" i="2"/>
  <c r="N129" i="2"/>
  <c r="Q129" i="2"/>
  <c r="O129" i="2"/>
  <c r="R129" i="2"/>
  <c r="S129" i="2"/>
  <c r="AG129" i="2"/>
  <c r="AN129" i="2"/>
  <c r="AO129" i="2"/>
  <c r="AP129" i="2"/>
  <c r="M130" i="2"/>
  <c r="N130" i="2"/>
  <c r="Q130" i="2"/>
  <c r="O130" i="2"/>
  <c r="R130" i="2"/>
  <c r="S130" i="2"/>
  <c r="AG130" i="2"/>
  <c r="AN130" i="2"/>
  <c r="AO130" i="2"/>
  <c r="AP130" i="2"/>
  <c r="M131" i="2"/>
  <c r="N131" i="2"/>
  <c r="Q131" i="2"/>
  <c r="O131" i="2"/>
  <c r="R131" i="2"/>
  <c r="S131" i="2"/>
  <c r="AG131" i="2"/>
  <c r="AN131" i="2"/>
  <c r="AO131" i="2"/>
  <c r="AP131" i="2"/>
  <c r="M132" i="2"/>
  <c r="N132" i="2"/>
  <c r="Q132" i="2"/>
  <c r="O132" i="2"/>
  <c r="R132" i="2"/>
  <c r="S132" i="2"/>
  <c r="AG132" i="2"/>
  <c r="AN132" i="2"/>
  <c r="AO132" i="2"/>
  <c r="AP132" i="2"/>
  <c r="M133" i="2"/>
  <c r="N133" i="2"/>
  <c r="Q133" i="2"/>
  <c r="O133" i="2"/>
  <c r="R133" i="2"/>
  <c r="S133" i="2"/>
  <c r="AG133" i="2"/>
  <c r="AN133" i="2"/>
  <c r="AO133" i="2"/>
  <c r="AP133" i="2"/>
  <c r="M134" i="2"/>
  <c r="N134" i="2"/>
  <c r="Q134" i="2"/>
  <c r="O134" i="2"/>
  <c r="R134" i="2"/>
  <c r="S134" i="2"/>
  <c r="AG134" i="2"/>
  <c r="AN134" i="2"/>
  <c r="AO134" i="2"/>
  <c r="AP134" i="2"/>
  <c r="M135" i="2"/>
  <c r="N135" i="2"/>
  <c r="Q135" i="2"/>
  <c r="O135" i="2"/>
  <c r="R135" i="2"/>
  <c r="S135" i="2"/>
  <c r="AG135" i="2"/>
  <c r="AN135" i="2"/>
  <c r="AO135" i="2"/>
  <c r="AP135" i="2"/>
  <c r="M136" i="2"/>
  <c r="N136" i="2"/>
  <c r="Q136" i="2"/>
  <c r="O136" i="2"/>
  <c r="R136" i="2"/>
  <c r="S136" i="2"/>
  <c r="AG136" i="2"/>
  <c r="AN136" i="2"/>
  <c r="AO136" i="2"/>
  <c r="AP136" i="2"/>
  <c r="M137" i="2"/>
  <c r="N137" i="2"/>
  <c r="Q137" i="2"/>
  <c r="O137" i="2"/>
  <c r="R137" i="2"/>
  <c r="S137" i="2"/>
  <c r="AG137" i="2"/>
  <c r="AN137" i="2"/>
  <c r="AO137" i="2"/>
  <c r="AP137" i="2"/>
  <c r="M138" i="2"/>
  <c r="N138" i="2"/>
  <c r="Q138" i="2"/>
  <c r="O138" i="2"/>
  <c r="R138" i="2"/>
  <c r="S138" i="2"/>
  <c r="AG138" i="2"/>
  <c r="AN138" i="2"/>
  <c r="AO138" i="2"/>
  <c r="AP138" i="2"/>
  <c r="M139" i="2"/>
  <c r="N139" i="2"/>
  <c r="Q139" i="2"/>
  <c r="O139" i="2"/>
  <c r="R139" i="2"/>
  <c r="S139" i="2"/>
  <c r="AG139" i="2"/>
  <c r="AN139" i="2"/>
  <c r="AO139" i="2"/>
  <c r="AP139" i="2"/>
  <c r="M140" i="2"/>
  <c r="N140" i="2"/>
  <c r="Q140" i="2"/>
  <c r="O140" i="2"/>
  <c r="R140" i="2"/>
  <c r="S140" i="2"/>
  <c r="AG140" i="2"/>
  <c r="AN140" i="2"/>
  <c r="AO140" i="2"/>
  <c r="AP140" i="2"/>
  <c r="M141" i="2"/>
  <c r="N141" i="2"/>
  <c r="Q141" i="2"/>
  <c r="O141" i="2"/>
  <c r="R141" i="2"/>
  <c r="S141" i="2"/>
  <c r="AG141" i="2"/>
  <c r="AN141" i="2"/>
  <c r="AO141" i="2"/>
  <c r="AP141" i="2"/>
  <c r="M142" i="2"/>
  <c r="N142" i="2"/>
  <c r="Q142" i="2"/>
  <c r="O142" i="2"/>
  <c r="R142" i="2"/>
  <c r="S142" i="2"/>
  <c r="AG142" i="2"/>
  <c r="AN142" i="2"/>
  <c r="AO142" i="2"/>
  <c r="AP142" i="2"/>
  <c r="M143" i="2"/>
  <c r="N143" i="2"/>
  <c r="Q143" i="2"/>
  <c r="O143" i="2"/>
  <c r="R143" i="2"/>
  <c r="S143" i="2"/>
  <c r="AG143" i="2"/>
  <c r="AN143" i="2"/>
  <c r="AO143" i="2"/>
  <c r="AP143" i="2"/>
  <c r="M144" i="2"/>
  <c r="N144" i="2"/>
  <c r="Q144" i="2"/>
  <c r="O144" i="2"/>
  <c r="R144" i="2"/>
  <c r="S144" i="2"/>
  <c r="AG144" i="2"/>
  <c r="AN144" i="2"/>
  <c r="AO144" i="2"/>
  <c r="AP144" i="2"/>
  <c r="M145" i="2"/>
  <c r="N145" i="2"/>
  <c r="Q145" i="2"/>
  <c r="O145" i="2"/>
  <c r="R145" i="2"/>
  <c r="S145" i="2"/>
  <c r="AG145" i="2"/>
  <c r="AN145" i="2"/>
  <c r="AO145" i="2"/>
  <c r="AP145" i="2"/>
  <c r="M146" i="2"/>
  <c r="N146" i="2"/>
  <c r="Q146" i="2"/>
  <c r="O146" i="2"/>
  <c r="R146" i="2"/>
  <c r="S146" i="2"/>
  <c r="AG146" i="2"/>
  <c r="AN146" i="2"/>
  <c r="AO146" i="2"/>
  <c r="AP146" i="2"/>
  <c r="M147" i="2"/>
  <c r="N147" i="2"/>
  <c r="Q147" i="2"/>
  <c r="O147" i="2"/>
  <c r="R147" i="2"/>
  <c r="S147" i="2"/>
  <c r="AG147" i="2"/>
  <c r="AN147" i="2"/>
  <c r="AO147" i="2"/>
  <c r="AP147" i="2"/>
  <c r="M148" i="2"/>
  <c r="N148" i="2"/>
  <c r="Q148" i="2"/>
  <c r="O148" i="2"/>
  <c r="R148" i="2"/>
  <c r="S148" i="2"/>
  <c r="AG148" i="2"/>
  <c r="AN148" i="2"/>
  <c r="AO148" i="2"/>
  <c r="AP148" i="2"/>
  <c r="M149" i="2"/>
  <c r="N149" i="2"/>
  <c r="Q149" i="2"/>
  <c r="O149" i="2"/>
  <c r="R149" i="2"/>
  <c r="S149" i="2"/>
  <c r="AG149" i="2"/>
  <c r="AN149" i="2"/>
  <c r="AO149" i="2"/>
  <c r="AP149" i="2"/>
  <c r="M150" i="2"/>
  <c r="N150" i="2"/>
  <c r="Q150" i="2"/>
  <c r="O150" i="2"/>
  <c r="R150" i="2"/>
  <c r="S150" i="2"/>
  <c r="AG150" i="2"/>
  <c r="AN150" i="2"/>
  <c r="AO150" i="2"/>
  <c r="AP150" i="2"/>
  <c r="M151" i="2"/>
  <c r="N151" i="2"/>
  <c r="Q151" i="2"/>
  <c r="O151" i="2"/>
  <c r="R151" i="2"/>
  <c r="S151" i="2"/>
  <c r="AG151" i="2"/>
  <c r="AN151" i="2"/>
  <c r="AO151" i="2"/>
  <c r="AP151" i="2"/>
  <c r="M152" i="2"/>
  <c r="N152" i="2"/>
  <c r="Q152" i="2"/>
  <c r="O152" i="2"/>
  <c r="R152" i="2"/>
  <c r="S152" i="2"/>
  <c r="AG152" i="2"/>
  <c r="AN152" i="2"/>
  <c r="AO152" i="2"/>
  <c r="AP152" i="2"/>
  <c r="M153" i="2"/>
  <c r="N153" i="2"/>
  <c r="Q153" i="2"/>
  <c r="O153" i="2"/>
  <c r="R153" i="2"/>
  <c r="S153" i="2"/>
  <c r="AG153" i="2"/>
  <c r="AN153" i="2"/>
  <c r="AO153" i="2"/>
  <c r="AP153" i="2"/>
  <c r="M154" i="2"/>
  <c r="N154" i="2"/>
  <c r="Q154" i="2"/>
  <c r="O154" i="2"/>
  <c r="R154" i="2"/>
  <c r="S154" i="2"/>
  <c r="AG154" i="2"/>
  <c r="AN154" i="2"/>
  <c r="AO154" i="2"/>
  <c r="AP154" i="2"/>
  <c r="M155" i="2"/>
  <c r="N155" i="2"/>
  <c r="Q155" i="2"/>
  <c r="O155" i="2"/>
  <c r="R155" i="2"/>
  <c r="S155" i="2"/>
  <c r="AG155" i="2"/>
  <c r="AN155" i="2"/>
  <c r="AO155" i="2"/>
  <c r="AP155" i="2"/>
  <c r="M156" i="2"/>
  <c r="N156" i="2"/>
  <c r="Q156" i="2"/>
  <c r="O156" i="2"/>
  <c r="R156" i="2"/>
  <c r="S156" i="2"/>
  <c r="AG156" i="2"/>
  <c r="AN156" i="2"/>
  <c r="AO156" i="2"/>
  <c r="AP156" i="2"/>
  <c r="M157" i="2"/>
  <c r="N157" i="2"/>
  <c r="Q157" i="2"/>
  <c r="O157" i="2"/>
  <c r="R157" i="2"/>
  <c r="S157" i="2"/>
  <c r="AG157" i="2"/>
  <c r="AN157" i="2"/>
  <c r="AO157" i="2"/>
  <c r="AP157" i="2"/>
  <c r="M158" i="2"/>
  <c r="N158" i="2"/>
  <c r="Q158" i="2"/>
  <c r="O158" i="2"/>
  <c r="R158" i="2"/>
  <c r="S158" i="2"/>
  <c r="AG158" i="2"/>
  <c r="AN158" i="2"/>
  <c r="AO158" i="2"/>
  <c r="AP158" i="2"/>
  <c r="M159" i="2"/>
  <c r="N159" i="2"/>
  <c r="Q159" i="2"/>
  <c r="O159" i="2"/>
  <c r="R159" i="2"/>
  <c r="S159" i="2"/>
  <c r="AG159" i="2"/>
  <c r="AN159" i="2"/>
  <c r="AO159" i="2"/>
  <c r="AP159" i="2"/>
  <c r="M160" i="2"/>
  <c r="N160" i="2"/>
  <c r="Q160" i="2"/>
  <c r="O160" i="2"/>
  <c r="R160" i="2"/>
  <c r="S160" i="2"/>
  <c r="AG160" i="2"/>
  <c r="AN160" i="2"/>
  <c r="AO160" i="2"/>
  <c r="AP160" i="2"/>
  <c r="M161" i="2"/>
  <c r="N161" i="2"/>
  <c r="Q161" i="2"/>
  <c r="O161" i="2"/>
  <c r="R161" i="2"/>
  <c r="S161" i="2"/>
  <c r="AG161" i="2"/>
  <c r="AN161" i="2"/>
  <c r="AO161" i="2"/>
  <c r="AP161" i="2"/>
  <c r="M162" i="2"/>
  <c r="N162" i="2"/>
  <c r="Q162" i="2"/>
  <c r="O162" i="2"/>
  <c r="R162" i="2"/>
  <c r="S162" i="2"/>
  <c r="AG162" i="2"/>
  <c r="AN162" i="2"/>
  <c r="AO162" i="2"/>
  <c r="AP162" i="2"/>
  <c r="M163" i="2"/>
  <c r="N163" i="2"/>
  <c r="Q163" i="2"/>
  <c r="O163" i="2"/>
  <c r="R163" i="2"/>
  <c r="S163" i="2"/>
  <c r="AG163" i="2"/>
  <c r="AN163" i="2"/>
  <c r="AO163" i="2"/>
  <c r="AP163" i="2"/>
  <c r="M164" i="2"/>
  <c r="N164" i="2"/>
  <c r="Q164" i="2"/>
  <c r="O164" i="2"/>
  <c r="R164" i="2"/>
  <c r="S164" i="2"/>
  <c r="AG164" i="2"/>
  <c r="AN164" i="2"/>
  <c r="AO164" i="2"/>
  <c r="AP164" i="2"/>
  <c r="M165" i="2"/>
  <c r="N165" i="2"/>
  <c r="Q165" i="2"/>
  <c r="O165" i="2"/>
  <c r="R165" i="2"/>
  <c r="S165" i="2"/>
  <c r="AG165" i="2"/>
  <c r="AN165" i="2"/>
  <c r="AO165" i="2"/>
  <c r="AP165" i="2"/>
  <c r="M166" i="2"/>
  <c r="N166" i="2"/>
  <c r="Q166" i="2"/>
  <c r="O166" i="2"/>
  <c r="R166" i="2"/>
  <c r="S166" i="2"/>
  <c r="AG166" i="2"/>
  <c r="AN166" i="2"/>
  <c r="AO166" i="2"/>
  <c r="AP166" i="2"/>
  <c r="M167" i="2"/>
  <c r="N167" i="2"/>
  <c r="Q167" i="2"/>
  <c r="O167" i="2"/>
  <c r="R167" i="2"/>
  <c r="S167" i="2"/>
  <c r="AG167" i="2"/>
  <c r="AN167" i="2"/>
  <c r="AO167" i="2"/>
  <c r="AP167" i="2"/>
  <c r="M168" i="2"/>
  <c r="N168" i="2"/>
  <c r="Q168" i="2"/>
  <c r="O168" i="2"/>
  <c r="R168" i="2"/>
  <c r="S168" i="2"/>
  <c r="AG168" i="2"/>
  <c r="AN168" i="2"/>
  <c r="AO168" i="2"/>
  <c r="AP168" i="2"/>
  <c r="M169" i="2"/>
  <c r="N169" i="2"/>
  <c r="Q169" i="2"/>
  <c r="O169" i="2"/>
  <c r="R169" i="2"/>
  <c r="S169" i="2"/>
  <c r="AG169" i="2"/>
  <c r="AN169" i="2"/>
  <c r="AO169" i="2"/>
  <c r="AP169" i="2"/>
  <c r="M170" i="2"/>
  <c r="N170" i="2"/>
  <c r="Q170" i="2"/>
  <c r="O170" i="2"/>
  <c r="R170" i="2"/>
  <c r="S170" i="2"/>
  <c r="AG170" i="2"/>
  <c r="AN170" i="2"/>
  <c r="AO170" i="2"/>
  <c r="AP170" i="2"/>
  <c r="M171" i="2"/>
  <c r="N171" i="2"/>
  <c r="Q171" i="2"/>
  <c r="O171" i="2"/>
  <c r="R171" i="2"/>
  <c r="S171" i="2"/>
  <c r="AG171" i="2"/>
  <c r="AN171" i="2"/>
  <c r="AO171" i="2"/>
  <c r="AP171" i="2"/>
  <c r="M172" i="2"/>
  <c r="N172" i="2"/>
  <c r="Q172" i="2"/>
  <c r="O172" i="2"/>
  <c r="R172" i="2"/>
  <c r="S172" i="2"/>
  <c r="AG172" i="2"/>
  <c r="AN172" i="2"/>
  <c r="AO172" i="2"/>
  <c r="AP172" i="2"/>
  <c r="M173" i="2"/>
  <c r="N173" i="2"/>
  <c r="Q173" i="2"/>
  <c r="O173" i="2"/>
  <c r="R173" i="2"/>
  <c r="S173" i="2"/>
  <c r="AG173" i="2"/>
  <c r="AN173" i="2"/>
  <c r="AO173" i="2"/>
  <c r="AP173" i="2"/>
  <c r="M174" i="2"/>
  <c r="N174" i="2"/>
  <c r="Q174" i="2"/>
  <c r="O174" i="2"/>
  <c r="R174" i="2"/>
  <c r="S174" i="2"/>
  <c r="AG174" i="2"/>
  <c r="AN174" i="2"/>
  <c r="AO174" i="2"/>
  <c r="AP174" i="2"/>
  <c r="M175" i="2"/>
  <c r="N175" i="2"/>
  <c r="Q175" i="2"/>
  <c r="O175" i="2"/>
  <c r="R175" i="2"/>
  <c r="S175" i="2"/>
  <c r="AG175" i="2"/>
  <c r="AN175" i="2"/>
  <c r="AO175" i="2"/>
  <c r="AP175" i="2"/>
  <c r="M176" i="2"/>
  <c r="N176" i="2"/>
  <c r="Q176" i="2"/>
  <c r="O176" i="2"/>
  <c r="R176" i="2"/>
  <c r="S176" i="2"/>
  <c r="AG176" i="2"/>
  <c r="AN176" i="2"/>
  <c r="AO176" i="2"/>
  <c r="AP176" i="2"/>
  <c r="M177" i="2"/>
  <c r="N177" i="2"/>
  <c r="Q177" i="2"/>
  <c r="O177" i="2"/>
  <c r="R177" i="2"/>
  <c r="S177" i="2"/>
  <c r="AG177" i="2"/>
  <c r="AN177" i="2"/>
  <c r="AO177" i="2"/>
  <c r="AP177" i="2"/>
  <c r="M178" i="2"/>
  <c r="N178" i="2"/>
  <c r="Q178" i="2"/>
  <c r="O178" i="2"/>
  <c r="R178" i="2"/>
  <c r="S178" i="2"/>
  <c r="AG178" i="2"/>
  <c r="AN178" i="2"/>
  <c r="AO178" i="2"/>
  <c r="AP178" i="2"/>
  <c r="M179" i="2"/>
  <c r="N179" i="2"/>
  <c r="Q179" i="2"/>
  <c r="O179" i="2"/>
  <c r="R179" i="2"/>
  <c r="S179" i="2"/>
  <c r="AG179" i="2"/>
  <c r="AN179" i="2"/>
  <c r="AO179" i="2"/>
  <c r="AP179" i="2"/>
  <c r="M180" i="2"/>
  <c r="N180" i="2"/>
  <c r="Q180" i="2"/>
  <c r="O180" i="2"/>
  <c r="R180" i="2"/>
  <c r="S180" i="2"/>
  <c r="AG180" i="2"/>
  <c r="AN180" i="2"/>
  <c r="AO180" i="2"/>
  <c r="AP180" i="2"/>
  <c r="M181" i="2"/>
  <c r="N181" i="2"/>
  <c r="Q181" i="2"/>
  <c r="O181" i="2"/>
  <c r="R181" i="2"/>
  <c r="S181" i="2"/>
  <c r="AG181" i="2"/>
  <c r="AN181" i="2"/>
  <c r="AO181" i="2"/>
  <c r="AP181" i="2"/>
  <c r="M182" i="2"/>
  <c r="N182" i="2"/>
  <c r="Q182" i="2"/>
  <c r="O182" i="2"/>
  <c r="R182" i="2"/>
  <c r="S182" i="2"/>
  <c r="AG182" i="2"/>
  <c r="AN182" i="2"/>
  <c r="AO182" i="2"/>
  <c r="AP182" i="2"/>
  <c r="M183" i="2"/>
  <c r="N183" i="2"/>
  <c r="Q183" i="2"/>
  <c r="O183" i="2"/>
  <c r="R183" i="2"/>
  <c r="S183" i="2"/>
  <c r="AG183" i="2"/>
  <c r="AN183" i="2"/>
  <c r="AO183" i="2"/>
  <c r="AP183" i="2"/>
  <c r="M184" i="2"/>
  <c r="N184" i="2"/>
  <c r="Q184" i="2"/>
  <c r="O184" i="2"/>
  <c r="R184" i="2"/>
  <c r="S184" i="2"/>
  <c r="AG184" i="2"/>
  <c r="AN184" i="2"/>
  <c r="AO184" i="2"/>
  <c r="AP184" i="2"/>
  <c r="M185" i="2"/>
  <c r="N185" i="2"/>
  <c r="Q185" i="2"/>
  <c r="O185" i="2"/>
  <c r="R185" i="2"/>
  <c r="S185" i="2"/>
  <c r="AG185" i="2"/>
  <c r="AN185" i="2"/>
  <c r="AO185" i="2"/>
  <c r="AP185" i="2"/>
  <c r="M186" i="2"/>
  <c r="N186" i="2"/>
  <c r="Q186" i="2"/>
  <c r="O186" i="2"/>
  <c r="R186" i="2"/>
  <c r="S186" i="2"/>
  <c r="AG186" i="2"/>
  <c r="AN186" i="2"/>
  <c r="AO186" i="2"/>
  <c r="AP186" i="2"/>
  <c r="M187" i="2"/>
  <c r="N187" i="2"/>
  <c r="Q187" i="2"/>
  <c r="O187" i="2"/>
  <c r="R187" i="2"/>
  <c r="S187" i="2"/>
  <c r="AG187" i="2"/>
  <c r="AN187" i="2"/>
  <c r="AO187" i="2"/>
  <c r="AP187" i="2"/>
  <c r="M188" i="2"/>
  <c r="N188" i="2"/>
  <c r="Q188" i="2"/>
  <c r="O188" i="2"/>
  <c r="R188" i="2"/>
  <c r="S188" i="2"/>
  <c r="AG188" i="2"/>
  <c r="AN188" i="2"/>
  <c r="AO188" i="2"/>
  <c r="AP188" i="2"/>
  <c r="M189" i="2"/>
  <c r="N189" i="2"/>
  <c r="Q189" i="2"/>
  <c r="O189" i="2"/>
  <c r="R189" i="2"/>
  <c r="S189" i="2"/>
  <c r="AG189" i="2"/>
  <c r="AN189" i="2"/>
  <c r="AO189" i="2"/>
  <c r="AP189" i="2"/>
  <c r="M190" i="2"/>
  <c r="N190" i="2"/>
  <c r="Q190" i="2"/>
  <c r="O190" i="2"/>
  <c r="R190" i="2"/>
  <c r="S190" i="2"/>
  <c r="AG190" i="2"/>
  <c r="AN190" i="2"/>
  <c r="AO190" i="2"/>
  <c r="AP190" i="2"/>
  <c r="M191" i="2"/>
  <c r="N191" i="2"/>
  <c r="Q191" i="2"/>
  <c r="O191" i="2"/>
  <c r="R191" i="2"/>
  <c r="S191" i="2"/>
  <c r="AG191" i="2"/>
  <c r="AN191" i="2"/>
  <c r="AO191" i="2"/>
  <c r="AP191" i="2"/>
  <c r="M192" i="2"/>
  <c r="N192" i="2"/>
  <c r="Q192" i="2"/>
  <c r="O192" i="2"/>
  <c r="R192" i="2"/>
  <c r="S192" i="2"/>
  <c r="AG192" i="2"/>
  <c r="AN192" i="2"/>
  <c r="AO192" i="2"/>
  <c r="AP192" i="2"/>
  <c r="M193" i="2"/>
  <c r="N193" i="2"/>
  <c r="Q193" i="2"/>
  <c r="O193" i="2"/>
  <c r="R193" i="2"/>
  <c r="S193" i="2"/>
  <c r="AG193" i="2"/>
  <c r="AN193" i="2"/>
  <c r="AO193" i="2"/>
  <c r="AP193" i="2"/>
  <c r="M194" i="2"/>
  <c r="N194" i="2"/>
  <c r="Q194" i="2"/>
  <c r="O194" i="2"/>
  <c r="R194" i="2"/>
  <c r="S194" i="2"/>
  <c r="AG194" i="2"/>
  <c r="AN194" i="2"/>
  <c r="AO194" i="2"/>
  <c r="AP194" i="2"/>
  <c r="M195" i="2"/>
  <c r="N195" i="2"/>
  <c r="Q195" i="2"/>
  <c r="O195" i="2"/>
  <c r="R195" i="2"/>
  <c r="S195" i="2"/>
  <c r="AG195" i="2"/>
  <c r="AN195" i="2"/>
  <c r="AO195" i="2"/>
  <c r="AP195" i="2"/>
  <c r="M196" i="2"/>
  <c r="N196" i="2"/>
  <c r="Q196" i="2"/>
  <c r="O196" i="2"/>
  <c r="R196" i="2"/>
  <c r="S196" i="2"/>
  <c r="AG196" i="2"/>
  <c r="AN196" i="2"/>
  <c r="AO196" i="2"/>
  <c r="AP196" i="2"/>
  <c r="M197" i="2"/>
  <c r="N197" i="2"/>
  <c r="Q197" i="2"/>
  <c r="O197" i="2"/>
  <c r="R197" i="2"/>
  <c r="S197" i="2"/>
  <c r="AG197" i="2"/>
  <c r="AN197" i="2"/>
  <c r="AO197" i="2"/>
  <c r="AP197" i="2"/>
  <c r="M198" i="2"/>
  <c r="N198" i="2"/>
  <c r="Q198" i="2"/>
  <c r="O198" i="2"/>
  <c r="R198" i="2"/>
  <c r="S198" i="2"/>
  <c r="AG198" i="2"/>
  <c r="AN198" i="2"/>
  <c r="AO198" i="2"/>
  <c r="AP198" i="2"/>
  <c r="M199" i="2"/>
  <c r="N199" i="2"/>
  <c r="Q199" i="2"/>
  <c r="O199" i="2"/>
  <c r="R199" i="2"/>
  <c r="S199" i="2"/>
  <c r="AG199" i="2"/>
  <c r="AN199" i="2"/>
  <c r="AO199" i="2"/>
  <c r="AP199" i="2"/>
  <c r="M200" i="2"/>
  <c r="N200" i="2"/>
  <c r="Q200" i="2"/>
  <c r="O200" i="2"/>
  <c r="R200" i="2"/>
  <c r="S200" i="2"/>
  <c r="AG200" i="2"/>
  <c r="AN200" i="2"/>
  <c r="AO200" i="2"/>
  <c r="AP200" i="2"/>
  <c r="M201" i="2"/>
  <c r="N201" i="2"/>
  <c r="Q201" i="2"/>
  <c r="O201" i="2"/>
  <c r="R201" i="2"/>
  <c r="S201" i="2"/>
  <c r="AG201" i="2"/>
  <c r="AN201" i="2"/>
  <c r="AO201" i="2"/>
  <c r="AP201" i="2"/>
  <c r="M202" i="2"/>
  <c r="N202" i="2"/>
  <c r="Q202" i="2"/>
  <c r="O202" i="2"/>
  <c r="R202" i="2"/>
  <c r="S202" i="2"/>
  <c r="AG202" i="2"/>
  <c r="AN202" i="2"/>
  <c r="AO202" i="2"/>
  <c r="AP202" i="2"/>
  <c r="M203" i="2"/>
  <c r="N203" i="2"/>
  <c r="Q203" i="2"/>
  <c r="O203" i="2"/>
  <c r="R203" i="2"/>
  <c r="S203" i="2"/>
  <c r="AG203" i="2"/>
  <c r="AN203" i="2"/>
  <c r="AO203" i="2"/>
  <c r="AP203" i="2"/>
  <c r="M204" i="2"/>
  <c r="N204" i="2"/>
  <c r="Q204" i="2"/>
  <c r="O204" i="2"/>
  <c r="R204" i="2"/>
  <c r="S204" i="2"/>
  <c r="AG204" i="2"/>
  <c r="AN204" i="2"/>
  <c r="AO204" i="2"/>
  <c r="AP204" i="2"/>
  <c r="M205" i="2"/>
  <c r="N205" i="2"/>
  <c r="Q205" i="2"/>
  <c r="O205" i="2"/>
  <c r="R205" i="2"/>
  <c r="S205" i="2"/>
  <c r="AG205" i="2"/>
  <c r="AN205" i="2"/>
  <c r="AO205" i="2"/>
  <c r="AP205" i="2"/>
  <c r="M206" i="2"/>
  <c r="N206" i="2"/>
  <c r="Q206" i="2"/>
  <c r="O206" i="2"/>
  <c r="R206" i="2"/>
  <c r="S206" i="2"/>
  <c r="AG206" i="2"/>
  <c r="AN206" i="2"/>
  <c r="AO206" i="2"/>
  <c r="AP206" i="2"/>
  <c r="M207" i="2"/>
  <c r="N207" i="2"/>
  <c r="Q207" i="2"/>
  <c r="O207" i="2"/>
  <c r="R207" i="2"/>
  <c r="S207" i="2"/>
  <c r="AG207" i="2"/>
  <c r="AN207" i="2"/>
  <c r="AO207" i="2"/>
  <c r="AP207" i="2"/>
  <c r="M208" i="2"/>
  <c r="N208" i="2"/>
  <c r="Q208" i="2"/>
  <c r="O208" i="2"/>
  <c r="R208" i="2"/>
  <c r="S208" i="2"/>
  <c r="AG208" i="2"/>
  <c r="AN208" i="2"/>
  <c r="AO208" i="2"/>
  <c r="AP208" i="2"/>
  <c r="M209" i="2"/>
  <c r="N209" i="2"/>
  <c r="Q209" i="2"/>
  <c r="O209" i="2"/>
  <c r="R209" i="2"/>
  <c r="S209" i="2"/>
  <c r="AG209" i="2"/>
  <c r="AN209" i="2"/>
  <c r="AO209" i="2"/>
  <c r="AP209" i="2"/>
  <c r="M210" i="2"/>
  <c r="N210" i="2"/>
  <c r="Q210" i="2"/>
  <c r="O210" i="2"/>
  <c r="R210" i="2"/>
  <c r="S210" i="2"/>
  <c r="AG210" i="2"/>
  <c r="AN210" i="2"/>
  <c r="AO210" i="2"/>
  <c r="AP210" i="2"/>
  <c r="M211" i="2"/>
  <c r="N211" i="2"/>
  <c r="Q211" i="2"/>
  <c r="O211" i="2"/>
  <c r="R211" i="2"/>
  <c r="S211" i="2"/>
  <c r="AG211" i="2"/>
  <c r="AN211" i="2"/>
  <c r="AO211" i="2"/>
  <c r="AP211" i="2"/>
  <c r="M212" i="2"/>
  <c r="N212" i="2"/>
  <c r="Q212" i="2"/>
  <c r="O212" i="2"/>
  <c r="R212" i="2"/>
  <c r="S212" i="2"/>
  <c r="AG212" i="2"/>
  <c r="AN212" i="2"/>
  <c r="AO212" i="2"/>
  <c r="AP212" i="2"/>
  <c r="M213" i="2"/>
  <c r="N213" i="2"/>
  <c r="Q213" i="2"/>
  <c r="O213" i="2"/>
  <c r="R213" i="2"/>
  <c r="S213" i="2"/>
  <c r="AG213" i="2"/>
  <c r="AN213" i="2"/>
  <c r="AO213" i="2"/>
  <c r="AP213" i="2"/>
  <c r="M214" i="2"/>
  <c r="N214" i="2"/>
  <c r="Q214" i="2"/>
  <c r="O214" i="2"/>
  <c r="R214" i="2"/>
  <c r="S214" i="2"/>
  <c r="AG214" i="2"/>
  <c r="AN214" i="2"/>
  <c r="AO214" i="2"/>
  <c r="AP214" i="2"/>
  <c r="M215" i="2"/>
  <c r="N215" i="2"/>
  <c r="Q215" i="2"/>
  <c r="O215" i="2"/>
  <c r="R215" i="2"/>
  <c r="S215" i="2"/>
  <c r="AG215" i="2"/>
  <c r="AN215" i="2"/>
  <c r="AO215" i="2"/>
  <c r="AP215" i="2"/>
  <c r="M216" i="2"/>
  <c r="N216" i="2"/>
  <c r="Q216" i="2"/>
  <c r="O216" i="2"/>
  <c r="R216" i="2"/>
  <c r="S216" i="2"/>
  <c r="AG216" i="2"/>
  <c r="AN216" i="2"/>
  <c r="AO216" i="2"/>
  <c r="AP216" i="2"/>
  <c r="M217" i="2"/>
  <c r="N217" i="2"/>
  <c r="Q217" i="2"/>
  <c r="O217" i="2"/>
  <c r="R217" i="2"/>
  <c r="S217" i="2"/>
  <c r="AG217" i="2"/>
  <c r="AN217" i="2"/>
  <c r="AO217" i="2"/>
  <c r="AP217" i="2"/>
  <c r="M218" i="2"/>
  <c r="N218" i="2"/>
  <c r="Q218" i="2"/>
  <c r="O218" i="2"/>
  <c r="R218" i="2"/>
  <c r="S218" i="2"/>
  <c r="AG218" i="2"/>
  <c r="AN218" i="2"/>
  <c r="AO218" i="2"/>
  <c r="AP218" i="2"/>
  <c r="M219" i="2"/>
  <c r="N219" i="2"/>
  <c r="Q219" i="2"/>
  <c r="O219" i="2"/>
  <c r="R219" i="2"/>
  <c r="S219" i="2"/>
  <c r="AG219" i="2"/>
  <c r="AN219" i="2"/>
  <c r="AO219" i="2"/>
  <c r="AP219" i="2"/>
  <c r="M220" i="2"/>
  <c r="N220" i="2"/>
  <c r="Q220" i="2"/>
  <c r="O220" i="2"/>
  <c r="R220" i="2"/>
  <c r="S220" i="2"/>
  <c r="AG220" i="2"/>
  <c r="AN220" i="2"/>
  <c r="AO220" i="2"/>
  <c r="AP220" i="2"/>
  <c r="M221" i="2"/>
  <c r="N221" i="2"/>
  <c r="Q221" i="2"/>
  <c r="O221" i="2"/>
  <c r="R221" i="2"/>
  <c r="S221" i="2"/>
  <c r="AG221" i="2"/>
  <c r="AN221" i="2"/>
  <c r="AO221" i="2"/>
  <c r="AP221" i="2"/>
  <c r="M222" i="2"/>
  <c r="N222" i="2"/>
  <c r="Q222" i="2"/>
  <c r="O222" i="2"/>
  <c r="R222" i="2"/>
  <c r="S222" i="2"/>
  <c r="AG222" i="2"/>
  <c r="AN222" i="2"/>
  <c r="AO222" i="2"/>
  <c r="AP222" i="2"/>
  <c r="M223" i="2"/>
  <c r="N223" i="2"/>
  <c r="Q223" i="2"/>
  <c r="O223" i="2"/>
  <c r="R223" i="2"/>
  <c r="S223" i="2"/>
  <c r="AG223" i="2"/>
  <c r="AN223" i="2"/>
  <c r="AO223" i="2"/>
  <c r="AP223" i="2"/>
  <c r="M224" i="2"/>
  <c r="N224" i="2"/>
  <c r="Q224" i="2"/>
  <c r="O224" i="2"/>
  <c r="R224" i="2"/>
  <c r="S224" i="2"/>
  <c r="AG224" i="2"/>
  <c r="AN224" i="2"/>
  <c r="AO224" i="2"/>
  <c r="AP224" i="2"/>
  <c r="M225" i="2"/>
  <c r="N225" i="2"/>
  <c r="Q225" i="2"/>
  <c r="O225" i="2"/>
  <c r="R225" i="2"/>
  <c r="S225" i="2"/>
  <c r="AG225" i="2"/>
  <c r="AN225" i="2"/>
  <c r="AO225" i="2"/>
  <c r="AP225" i="2"/>
  <c r="M226" i="2"/>
  <c r="N226" i="2"/>
  <c r="Q226" i="2"/>
  <c r="O226" i="2"/>
  <c r="R226" i="2"/>
  <c r="S226" i="2"/>
  <c r="AG226" i="2"/>
  <c r="AN226" i="2"/>
  <c r="AO226" i="2"/>
  <c r="AP226" i="2"/>
  <c r="M227" i="2"/>
  <c r="N227" i="2"/>
  <c r="Q227" i="2"/>
  <c r="O227" i="2"/>
  <c r="R227" i="2"/>
  <c r="S227" i="2"/>
  <c r="AG227" i="2"/>
  <c r="AN227" i="2"/>
  <c r="AO227" i="2"/>
  <c r="AP227" i="2"/>
  <c r="M228" i="2"/>
  <c r="N228" i="2"/>
  <c r="Q228" i="2"/>
  <c r="O228" i="2"/>
  <c r="R228" i="2"/>
  <c r="S228" i="2"/>
  <c r="AG228" i="2"/>
  <c r="AN228" i="2"/>
  <c r="AO228" i="2"/>
  <c r="AP228" i="2"/>
  <c r="M229" i="2"/>
  <c r="N229" i="2"/>
  <c r="Q229" i="2"/>
  <c r="O229" i="2"/>
  <c r="R229" i="2"/>
  <c r="S229" i="2"/>
  <c r="AG229" i="2"/>
  <c r="AN229" i="2"/>
  <c r="AO229" i="2"/>
  <c r="AP229" i="2"/>
  <c r="M230" i="2"/>
  <c r="N230" i="2"/>
  <c r="Q230" i="2"/>
  <c r="O230" i="2"/>
  <c r="R230" i="2"/>
  <c r="S230" i="2"/>
  <c r="AG230" i="2"/>
  <c r="AN230" i="2"/>
  <c r="AO230" i="2"/>
  <c r="AP230" i="2"/>
  <c r="M231" i="2"/>
  <c r="N231" i="2"/>
  <c r="Q231" i="2"/>
  <c r="O231" i="2"/>
  <c r="R231" i="2"/>
  <c r="S231" i="2"/>
  <c r="AG231" i="2"/>
  <c r="AN231" i="2"/>
  <c r="AO231" i="2"/>
  <c r="AP231" i="2"/>
  <c r="M232" i="2"/>
  <c r="N232" i="2"/>
  <c r="Q232" i="2"/>
  <c r="O232" i="2"/>
  <c r="R232" i="2"/>
  <c r="S232" i="2"/>
  <c r="AG232" i="2"/>
  <c r="AN232" i="2"/>
  <c r="AO232" i="2"/>
  <c r="AP232" i="2"/>
  <c r="M233" i="2"/>
  <c r="N233" i="2"/>
  <c r="Q233" i="2"/>
  <c r="O233" i="2"/>
  <c r="R233" i="2"/>
  <c r="S233" i="2"/>
  <c r="AG233" i="2"/>
  <c r="AN233" i="2"/>
  <c r="AO233" i="2"/>
  <c r="AP233" i="2"/>
  <c r="M234" i="2"/>
  <c r="N234" i="2"/>
  <c r="Q234" i="2"/>
  <c r="O234" i="2"/>
  <c r="R234" i="2"/>
  <c r="S234" i="2"/>
  <c r="AG234" i="2"/>
  <c r="AN234" i="2"/>
  <c r="AO234" i="2"/>
  <c r="AP234" i="2"/>
  <c r="M235" i="2"/>
  <c r="N235" i="2"/>
  <c r="Q235" i="2"/>
  <c r="O235" i="2"/>
  <c r="R235" i="2"/>
  <c r="S235" i="2"/>
  <c r="AG235" i="2"/>
  <c r="AN235" i="2"/>
  <c r="AO235" i="2"/>
  <c r="AP235" i="2"/>
  <c r="M236" i="2"/>
  <c r="N236" i="2"/>
  <c r="Q236" i="2"/>
  <c r="O236" i="2"/>
  <c r="R236" i="2"/>
  <c r="S236" i="2"/>
  <c r="AG236" i="2"/>
  <c r="AN236" i="2"/>
  <c r="AO236" i="2"/>
  <c r="AP236" i="2"/>
  <c r="M237" i="2"/>
  <c r="N237" i="2"/>
  <c r="Q237" i="2"/>
  <c r="O237" i="2"/>
  <c r="R237" i="2"/>
  <c r="S237" i="2"/>
  <c r="AG237" i="2"/>
  <c r="AN237" i="2"/>
  <c r="AO237" i="2"/>
  <c r="AP237" i="2"/>
  <c r="M238" i="2"/>
  <c r="N238" i="2"/>
  <c r="Q238" i="2"/>
  <c r="O238" i="2"/>
  <c r="R238" i="2"/>
  <c r="S238" i="2"/>
  <c r="AG238" i="2"/>
  <c r="AN238" i="2"/>
  <c r="AO238" i="2"/>
  <c r="AP238" i="2"/>
  <c r="M239" i="2"/>
  <c r="N239" i="2"/>
  <c r="Q239" i="2"/>
  <c r="O239" i="2"/>
  <c r="R239" i="2"/>
  <c r="S239" i="2"/>
  <c r="AG239" i="2"/>
  <c r="AN239" i="2"/>
  <c r="AO239" i="2"/>
  <c r="AP239" i="2"/>
  <c r="M240" i="2"/>
  <c r="N240" i="2"/>
  <c r="Q240" i="2"/>
  <c r="O240" i="2"/>
  <c r="R240" i="2"/>
  <c r="S240" i="2"/>
  <c r="AG240" i="2"/>
  <c r="AN240" i="2"/>
  <c r="AO240" i="2"/>
  <c r="AP240" i="2"/>
  <c r="M241" i="2"/>
  <c r="N241" i="2"/>
  <c r="Q241" i="2"/>
  <c r="O241" i="2"/>
  <c r="R241" i="2"/>
  <c r="S241" i="2"/>
  <c r="AG241" i="2"/>
  <c r="AN241" i="2"/>
  <c r="AO241" i="2"/>
  <c r="AP241" i="2"/>
  <c r="M242" i="2"/>
  <c r="N242" i="2"/>
  <c r="Q242" i="2"/>
  <c r="O242" i="2"/>
  <c r="R242" i="2"/>
  <c r="S242" i="2"/>
  <c r="AG242" i="2"/>
  <c r="AN242" i="2"/>
  <c r="AO242" i="2"/>
  <c r="AP242" i="2"/>
  <c r="M243" i="2"/>
  <c r="N243" i="2"/>
  <c r="Q243" i="2"/>
  <c r="O243" i="2"/>
  <c r="R243" i="2"/>
  <c r="S243" i="2"/>
  <c r="AG243" i="2"/>
  <c r="AN243" i="2"/>
  <c r="AO243" i="2"/>
  <c r="AP243" i="2"/>
  <c r="M244" i="2"/>
  <c r="N244" i="2"/>
  <c r="Q244" i="2"/>
  <c r="O244" i="2"/>
  <c r="R244" i="2"/>
  <c r="S244" i="2"/>
  <c r="AG244" i="2"/>
  <c r="AN244" i="2"/>
  <c r="AO244" i="2"/>
  <c r="AP244" i="2"/>
  <c r="M245" i="2"/>
  <c r="N245" i="2"/>
  <c r="Q245" i="2"/>
  <c r="O245" i="2"/>
  <c r="R245" i="2"/>
  <c r="S245" i="2"/>
  <c r="AG245" i="2"/>
  <c r="AN245" i="2"/>
  <c r="AO245" i="2"/>
  <c r="AP245" i="2"/>
  <c r="M246" i="2"/>
  <c r="N246" i="2"/>
  <c r="Q246" i="2"/>
  <c r="O246" i="2"/>
  <c r="R246" i="2"/>
  <c r="S246" i="2"/>
  <c r="AG246" i="2"/>
  <c r="AN246" i="2"/>
  <c r="AO246" i="2"/>
  <c r="AP246" i="2"/>
  <c r="M247" i="2"/>
  <c r="N247" i="2"/>
  <c r="Q247" i="2"/>
  <c r="O247" i="2"/>
  <c r="R247" i="2"/>
  <c r="S247" i="2"/>
  <c r="AG247" i="2"/>
  <c r="AN247" i="2"/>
  <c r="AO247" i="2"/>
  <c r="AP247" i="2"/>
  <c r="M248" i="2"/>
  <c r="N248" i="2"/>
  <c r="Q248" i="2"/>
  <c r="O248" i="2"/>
  <c r="R248" i="2"/>
  <c r="S248" i="2"/>
  <c r="AG248" i="2"/>
  <c r="AN248" i="2"/>
  <c r="AO248" i="2"/>
  <c r="AP248" i="2"/>
  <c r="M249" i="2"/>
  <c r="N249" i="2"/>
  <c r="Q249" i="2"/>
  <c r="O249" i="2"/>
  <c r="R249" i="2"/>
  <c r="S249" i="2"/>
  <c r="AG249" i="2"/>
  <c r="AN249" i="2"/>
  <c r="AO249" i="2"/>
  <c r="AP249" i="2"/>
  <c r="M250" i="2"/>
  <c r="N250" i="2"/>
  <c r="Q250" i="2"/>
  <c r="O250" i="2"/>
  <c r="R250" i="2"/>
  <c r="S250" i="2"/>
  <c r="AG250" i="2"/>
  <c r="AN250" i="2"/>
  <c r="AO250" i="2"/>
  <c r="AP250" i="2"/>
  <c r="M251" i="2"/>
  <c r="N251" i="2"/>
  <c r="Q251" i="2"/>
  <c r="O251" i="2"/>
  <c r="R251" i="2"/>
  <c r="S251" i="2"/>
  <c r="AG251" i="2"/>
  <c r="AN251" i="2"/>
  <c r="AO251" i="2"/>
  <c r="AP251" i="2"/>
  <c r="M252" i="2"/>
  <c r="N252" i="2"/>
  <c r="Q252" i="2"/>
  <c r="O252" i="2"/>
  <c r="R252" i="2"/>
  <c r="S252" i="2"/>
  <c r="AG252" i="2"/>
  <c r="AN252" i="2"/>
  <c r="AO252" i="2"/>
  <c r="AP252" i="2"/>
  <c r="M253" i="2"/>
  <c r="N253" i="2"/>
  <c r="Q253" i="2"/>
  <c r="O253" i="2"/>
  <c r="R253" i="2"/>
  <c r="S253" i="2"/>
  <c r="AG253" i="2"/>
  <c r="AN253" i="2"/>
  <c r="AO253" i="2"/>
  <c r="AP253" i="2"/>
  <c r="M254" i="2"/>
  <c r="N254" i="2"/>
  <c r="Q254" i="2"/>
  <c r="O254" i="2"/>
  <c r="R254" i="2"/>
  <c r="S254" i="2"/>
  <c r="AG254" i="2"/>
  <c r="AN254" i="2"/>
  <c r="AO254" i="2"/>
  <c r="AP254" i="2"/>
  <c r="M255" i="2"/>
  <c r="N255" i="2"/>
  <c r="Q255" i="2"/>
  <c r="O255" i="2"/>
  <c r="R255" i="2"/>
  <c r="S255" i="2"/>
  <c r="AG255" i="2"/>
  <c r="AN255" i="2"/>
  <c r="AO255" i="2"/>
  <c r="AP255" i="2"/>
  <c r="M256" i="2"/>
  <c r="N256" i="2"/>
  <c r="Q256" i="2"/>
  <c r="O256" i="2"/>
  <c r="R256" i="2"/>
  <c r="S256" i="2"/>
  <c r="AG256" i="2"/>
  <c r="AN256" i="2"/>
  <c r="AO256" i="2"/>
  <c r="AP256" i="2"/>
  <c r="M257" i="2"/>
  <c r="N257" i="2"/>
  <c r="Q257" i="2"/>
  <c r="O257" i="2"/>
  <c r="R257" i="2"/>
  <c r="S257" i="2"/>
  <c r="AG257" i="2"/>
  <c r="AN257" i="2"/>
  <c r="AO257" i="2"/>
  <c r="AP257" i="2"/>
  <c r="M258" i="2"/>
  <c r="N258" i="2"/>
  <c r="Q258" i="2"/>
  <c r="O258" i="2"/>
  <c r="R258" i="2"/>
  <c r="S258" i="2"/>
  <c r="AG258" i="2"/>
  <c r="AN258" i="2"/>
  <c r="AO258" i="2"/>
  <c r="AP258" i="2"/>
  <c r="M259" i="2"/>
  <c r="N259" i="2"/>
  <c r="Q259" i="2"/>
  <c r="O259" i="2"/>
  <c r="R259" i="2"/>
  <c r="S259" i="2"/>
  <c r="AG259" i="2"/>
  <c r="AN259" i="2"/>
  <c r="AO259" i="2"/>
  <c r="AP259" i="2"/>
  <c r="M260" i="2"/>
  <c r="N260" i="2"/>
  <c r="Q260" i="2"/>
  <c r="O260" i="2"/>
  <c r="R260" i="2"/>
  <c r="S260" i="2"/>
  <c r="AG260" i="2"/>
  <c r="AN260" i="2"/>
  <c r="AO260" i="2"/>
  <c r="AP260" i="2"/>
  <c r="M261" i="2"/>
  <c r="N261" i="2"/>
  <c r="Q261" i="2"/>
  <c r="O261" i="2"/>
  <c r="R261" i="2"/>
  <c r="S261" i="2"/>
  <c r="AG261" i="2"/>
  <c r="AN261" i="2"/>
  <c r="AO261" i="2"/>
  <c r="AP261" i="2"/>
  <c r="M262" i="2"/>
  <c r="N262" i="2"/>
  <c r="Q262" i="2"/>
  <c r="O262" i="2"/>
  <c r="R262" i="2"/>
  <c r="S262" i="2"/>
  <c r="AG262" i="2"/>
  <c r="AN262" i="2"/>
  <c r="AO262" i="2"/>
  <c r="AP262" i="2"/>
  <c r="M263" i="2"/>
  <c r="N263" i="2"/>
  <c r="Q263" i="2"/>
  <c r="O263" i="2"/>
  <c r="R263" i="2"/>
  <c r="S263" i="2"/>
  <c r="AG263" i="2"/>
  <c r="AN263" i="2"/>
  <c r="AO263" i="2"/>
  <c r="AP263" i="2"/>
  <c r="M264" i="2"/>
  <c r="N264" i="2"/>
  <c r="Q264" i="2"/>
  <c r="O264" i="2"/>
  <c r="R264" i="2"/>
  <c r="S264" i="2"/>
  <c r="AG264" i="2"/>
  <c r="AN264" i="2"/>
  <c r="AO264" i="2"/>
  <c r="AP264" i="2"/>
  <c r="M265" i="2"/>
  <c r="N265" i="2"/>
  <c r="Q265" i="2"/>
  <c r="O265" i="2"/>
  <c r="R265" i="2"/>
  <c r="S265" i="2"/>
  <c r="AG265" i="2"/>
  <c r="AN265" i="2"/>
  <c r="AO265" i="2"/>
  <c r="AP265" i="2"/>
  <c r="M266" i="2"/>
  <c r="N266" i="2"/>
  <c r="Q266" i="2"/>
  <c r="O266" i="2"/>
  <c r="R266" i="2"/>
  <c r="S266" i="2"/>
  <c r="AG266" i="2"/>
  <c r="AN266" i="2"/>
  <c r="AO266" i="2"/>
  <c r="AP266" i="2"/>
  <c r="M267" i="2"/>
  <c r="N267" i="2"/>
  <c r="Q267" i="2"/>
  <c r="O267" i="2"/>
  <c r="R267" i="2"/>
  <c r="S267" i="2"/>
  <c r="AG267" i="2"/>
  <c r="AN267" i="2"/>
  <c r="AO267" i="2"/>
  <c r="AP267" i="2"/>
  <c r="M268" i="2"/>
  <c r="N268" i="2"/>
  <c r="Q268" i="2"/>
  <c r="O268" i="2"/>
  <c r="R268" i="2"/>
  <c r="S268" i="2"/>
  <c r="AG268" i="2"/>
  <c r="AN268" i="2"/>
  <c r="AO268" i="2"/>
  <c r="AP268" i="2"/>
  <c r="M269" i="2"/>
  <c r="N269" i="2"/>
  <c r="Q269" i="2"/>
  <c r="O269" i="2"/>
  <c r="R269" i="2"/>
  <c r="S269" i="2"/>
  <c r="AG269" i="2"/>
  <c r="AN269" i="2"/>
  <c r="AO269" i="2"/>
  <c r="AP269" i="2"/>
  <c r="M270" i="2"/>
  <c r="N270" i="2"/>
  <c r="Q270" i="2"/>
  <c r="O270" i="2"/>
  <c r="R270" i="2"/>
  <c r="S270" i="2"/>
  <c r="AG270" i="2"/>
  <c r="AN270" i="2"/>
  <c r="AO270" i="2"/>
  <c r="AP270" i="2"/>
  <c r="M271" i="2"/>
  <c r="N271" i="2"/>
  <c r="Q271" i="2"/>
  <c r="O271" i="2"/>
  <c r="R271" i="2"/>
  <c r="S271" i="2"/>
  <c r="AG271" i="2"/>
  <c r="AN271" i="2"/>
  <c r="AO271" i="2"/>
  <c r="AP271" i="2"/>
  <c r="M272" i="2"/>
  <c r="N272" i="2"/>
  <c r="Q272" i="2"/>
  <c r="O272" i="2"/>
  <c r="R272" i="2"/>
  <c r="S272" i="2"/>
  <c r="AG272" i="2"/>
  <c r="AN272" i="2"/>
  <c r="AO272" i="2"/>
  <c r="AP272" i="2"/>
  <c r="M273" i="2"/>
  <c r="N273" i="2"/>
  <c r="Q273" i="2"/>
  <c r="O273" i="2"/>
  <c r="R273" i="2"/>
  <c r="S273" i="2"/>
  <c r="AG273" i="2"/>
  <c r="AN273" i="2"/>
  <c r="AO273" i="2"/>
  <c r="AP273" i="2"/>
  <c r="M274" i="2"/>
  <c r="N274" i="2"/>
  <c r="Q274" i="2"/>
  <c r="O274" i="2"/>
  <c r="R274" i="2"/>
  <c r="S274" i="2"/>
  <c r="AG274" i="2"/>
  <c r="AN274" i="2"/>
  <c r="AO274" i="2"/>
  <c r="AP274" i="2"/>
  <c r="M275" i="2"/>
  <c r="N275" i="2"/>
  <c r="Q275" i="2"/>
  <c r="O275" i="2"/>
  <c r="R275" i="2"/>
  <c r="S275" i="2"/>
  <c r="AG275" i="2"/>
  <c r="AN275" i="2"/>
  <c r="AO275" i="2"/>
  <c r="AP275" i="2"/>
  <c r="M276" i="2"/>
  <c r="N276" i="2"/>
  <c r="Q276" i="2"/>
  <c r="O276" i="2"/>
  <c r="R276" i="2"/>
  <c r="S276" i="2"/>
  <c r="AG276" i="2"/>
  <c r="AN276" i="2"/>
  <c r="AO276" i="2"/>
  <c r="AP276" i="2"/>
  <c r="M277" i="2"/>
  <c r="N277" i="2"/>
  <c r="Q277" i="2"/>
  <c r="O277" i="2"/>
  <c r="R277" i="2"/>
  <c r="S277" i="2"/>
  <c r="AG277" i="2"/>
  <c r="AN277" i="2"/>
  <c r="AO277" i="2"/>
  <c r="AP277" i="2"/>
  <c r="M278" i="2"/>
  <c r="N278" i="2"/>
  <c r="Q278" i="2"/>
  <c r="O278" i="2"/>
  <c r="R278" i="2"/>
  <c r="S278" i="2"/>
  <c r="AG278" i="2"/>
  <c r="AN278" i="2"/>
  <c r="AO278" i="2"/>
  <c r="AP278" i="2"/>
  <c r="M279" i="2"/>
  <c r="N279" i="2"/>
  <c r="Q279" i="2"/>
  <c r="O279" i="2"/>
  <c r="R279" i="2"/>
  <c r="S279" i="2"/>
  <c r="AG279" i="2"/>
  <c r="AN279" i="2"/>
  <c r="AO279" i="2"/>
  <c r="AP279" i="2"/>
  <c r="M280" i="2"/>
  <c r="N280" i="2"/>
  <c r="Q280" i="2"/>
  <c r="O280" i="2"/>
  <c r="R280" i="2"/>
  <c r="S280" i="2"/>
  <c r="AG280" i="2"/>
  <c r="AN280" i="2"/>
  <c r="AO280" i="2"/>
  <c r="AP280" i="2"/>
  <c r="M281" i="2"/>
  <c r="N281" i="2"/>
  <c r="Q281" i="2"/>
  <c r="O281" i="2"/>
  <c r="R281" i="2"/>
  <c r="S281" i="2"/>
  <c r="AG281" i="2"/>
  <c r="AN281" i="2"/>
  <c r="AO281" i="2"/>
  <c r="AP281" i="2"/>
  <c r="M282" i="2"/>
  <c r="N282" i="2"/>
  <c r="Q282" i="2"/>
  <c r="O282" i="2"/>
  <c r="R282" i="2"/>
  <c r="S282" i="2"/>
  <c r="AG282" i="2"/>
  <c r="AN282" i="2"/>
  <c r="AO282" i="2"/>
  <c r="AP282" i="2"/>
  <c r="M283" i="2"/>
  <c r="N283" i="2"/>
  <c r="Q283" i="2"/>
  <c r="O283" i="2"/>
  <c r="R283" i="2"/>
  <c r="S283" i="2"/>
  <c r="AG283" i="2"/>
  <c r="AN283" i="2"/>
  <c r="AO283" i="2"/>
  <c r="AP283" i="2"/>
  <c r="M284" i="2"/>
  <c r="N284" i="2"/>
  <c r="Q284" i="2"/>
  <c r="O284" i="2"/>
  <c r="R284" i="2"/>
  <c r="S284" i="2"/>
  <c r="AG284" i="2"/>
  <c r="AN284" i="2"/>
  <c r="AO284" i="2"/>
  <c r="AP284" i="2"/>
  <c r="M285" i="2"/>
  <c r="N285" i="2"/>
  <c r="Q285" i="2"/>
  <c r="O285" i="2"/>
  <c r="R285" i="2"/>
  <c r="S285" i="2"/>
  <c r="AG285" i="2"/>
  <c r="AN285" i="2"/>
  <c r="AO285" i="2"/>
  <c r="AP285" i="2"/>
  <c r="M286" i="2"/>
  <c r="N286" i="2"/>
  <c r="Q286" i="2"/>
  <c r="O286" i="2"/>
  <c r="R286" i="2"/>
  <c r="S286" i="2"/>
  <c r="AG286" i="2"/>
  <c r="AN286" i="2"/>
  <c r="AO286" i="2"/>
  <c r="AP286" i="2"/>
  <c r="M287" i="2"/>
  <c r="N287" i="2"/>
  <c r="Q287" i="2"/>
  <c r="O287" i="2"/>
  <c r="R287" i="2"/>
  <c r="S287" i="2"/>
  <c r="AG287" i="2"/>
  <c r="AN287" i="2"/>
  <c r="AO287" i="2"/>
  <c r="AP287" i="2"/>
  <c r="M288" i="2"/>
  <c r="N288" i="2"/>
  <c r="Q288" i="2"/>
  <c r="O288" i="2"/>
  <c r="R288" i="2"/>
  <c r="S288" i="2"/>
  <c r="AG288" i="2"/>
  <c r="AN288" i="2"/>
  <c r="AO288" i="2"/>
  <c r="AP288" i="2"/>
  <c r="M289" i="2"/>
  <c r="N289" i="2"/>
  <c r="Q289" i="2"/>
  <c r="O289" i="2"/>
  <c r="R289" i="2"/>
  <c r="S289" i="2"/>
  <c r="AG289" i="2"/>
  <c r="AN289" i="2"/>
  <c r="AO289" i="2"/>
  <c r="AP289" i="2"/>
  <c r="M290" i="2"/>
  <c r="N290" i="2"/>
  <c r="Q290" i="2"/>
  <c r="O290" i="2"/>
  <c r="R290" i="2"/>
  <c r="S290" i="2"/>
  <c r="AG290" i="2"/>
  <c r="AN290" i="2"/>
  <c r="AO290" i="2"/>
  <c r="AP290" i="2"/>
  <c r="M291" i="2"/>
  <c r="N291" i="2"/>
  <c r="Q291" i="2"/>
  <c r="O291" i="2"/>
  <c r="R291" i="2"/>
  <c r="S291" i="2"/>
  <c r="AG291" i="2"/>
  <c r="AN291" i="2"/>
  <c r="AO291" i="2"/>
  <c r="AP291" i="2"/>
  <c r="M292" i="2"/>
  <c r="N292" i="2"/>
  <c r="Q292" i="2"/>
  <c r="O292" i="2"/>
  <c r="R292" i="2"/>
  <c r="S292" i="2"/>
  <c r="AG292" i="2"/>
  <c r="AN292" i="2"/>
  <c r="AO292" i="2"/>
  <c r="AP292" i="2"/>
  <c r="M293" i="2"/>
  <c r="N293" i="2"/>
  <c r="Q293" i="2"/>
  <c r="O293" i="2"/>
  <c r="R293" i="2"/>
  <c r="S293" i="2"/>
  <c r="AG293" i="2"/>
  <c r="AN293" i="2"/>
  <c r="AO293" i="2"/>
  <c r="AP293" i="2"/>
  <c r="M294" i="2"/>
  <c r="N294" i="2"/>
  <c r="Q294" i="2"/>
  <c r="O294" i="2"/>
  <c r="R294" i="2"/>
  <c r="S294" i="2"/>
  <c r="AG294" i="2"/>
  <c r="AN294" i="2"/>
  <c r="AO294" i="2"/>
  <c r="AP294" i="2"/>
  <c r="M295" i="2"/>
  <c r="N295" i="2"/>
  <c r="Q295" i="2"/>
  <c r="O295" i="2"/>
  <c r="R295" i="2"/>
  <c r="S295" i="2"/>
  <c r="AG295" i="2"/>
  <c r="AN295" i="2"/>
  <c r="AO295" i="2"/>
  <c r="AP295" i="2"/>
  <c r="M296" i="2"/>
  <c r="N296" i="2"/>
  <c r="Q296" i="2"/>
  <c r="O296" i="2"/>
  <c r="R296" i="2"/>
  <c r="S296" i="2"/>
  <c r="AG296" i="2"/>
  <c r="AN296" i="2"/>
  <c r="AO296" i="2"/>
  <c r="AP296" i="2"/>
  <c r="M297" i="2"/>
  <c r="N297" i="2"/>
  <c r="Q297" i="2"/>
  <c r="O297" i="2"/>
  <c r="R297" i="2"/>
  <c r="S297" i="2"/>
  <c r="AG297" i="2"/>
  <c r="AN297" i="2"/>
  <c r="AO297" i="2"/>
  <c r="AP297" i="2"/>
  <c r="M298" i="2"/>
  <c r="N298" i="2"/>
  <c r="Q298" i="2"/>
  <c r="O298" i="2"/>
  <c r="R298" i="2"/>
  <c r="S298" i="2"/>
  <c r="AG298" i="2"/>
  <c r="AN298" i="2"/>
  <c r="AO298" i="2"/>
  <c r="AP298" i="2"/>
  <c r="M299" i="2"/>
  <c r="N299" i="2"/>
  <c r="Q299" i="2"/>
  <c r="O299" i="2"/>
  <c r="R299" i="2"/>
  <c r="S299" i="2"/>
  <c r="AG299" i="2"/>
  <c r="AN299" i="2"/>
  <c r="AO299" i="2"/>
  <c r="AP299" i="2"/>
  <c r="M300" i="2"/>
  <c r="N300" i="2"/>
  <c r="Q300" i="2"/>
  <c r="O300" i="2"/>
  <c r="R300" i="2"/>
  <c r="S300" i="2"/>
  <c r="AG300" i="2"/>
  <c r="AN300" i="2"/>
  <c r="AO300" i="2"/>
  <c r="AP300" i="2"/>
  <c r="M301" i="2"/>
  <c r="N301" i="2"/>
  <c r="Q301" i="2"/>
  <c r="O301" i="2"/>
  <c r="R301" i="2"/>
  <c r="S301" i="2"/>
  <c r="AG301" i="2"/>
  <c r="AN301" i="2"/>
  <c r="AO301" i="2"/>
  <c r="AP301" i="2"/>
  <c r="M302" i="2"/>
  <c r="N302" i="2"/>
  <c r="Q302" i="2"/>
  <c r="O302" i="2"/>
  <c r="R302" i="2"/>
  <c r="S302" i="2"/>
  <c r="AG302" i="2"/>
  <c r="AN302" i="2"/>
  <c r="AO302" i="2"/>
  <c r="AP302" i="2"/>
  <c r="M303" i="2"/>
  <c r="N303" i="2"/>
  <c r="Q303" i="2"/>
  <c r="O303" i="2"/>
  <c r="R303" i="2"/>
  <c r="S303" i="2"/>
  <c r="AG303" i="2"/>
  <c r="AN303" i="2"/>
  <c r="AO303" i="2"/>
  <c r="AP303" i="2"/>
  <c r="M304" i="2"/>
  <c r="N304" i="2"/>
  <c r="Q304" i="2"/>
  <c r="O304" i="2"/>
  <c r="R304" i="2"/>
  <c r="S304" i="2"/>
  <c r="AG304" i="2"/>
  <c r="AN304" i="2"/>
  <c r="AO304" i="2"/>
  <c r="AP304" i="2"/>
  <c r="M305" i="2"/>
  <c r="N305" i="2"/>
  <c r="Q305" i="2"/>
  <c r="O305" i="2"/>
  <c r="R305" i="2"/>
  <c r="S305" i="2"/>
  <c r="AG305" i="2"/>
  <c r="AN305" i="2"/>
  <c r="AO305" i="2"/>
  <c r="AP305" i="2"/>
  <c r="M306" i="2"/>
  <c r="N306" i="2"/>
  <c r="Q306" i="2"/>
  <c r="O306" i="2"/>
  <c r="R306" i="2"/>
  <c r="S306" i="2"/>
  <c r="AG306" i="2"/>
  <c r="AN306" i="2"/>
  <c r="AO306" i="2"/>
  <c r="AP306" i="2"/>
  <c r="M307" i="2"/>
  <c r="N307" i="2"/>
  <c r="Q307" i="2"/>
  <c r="O307" i="2"/>
  <c r="R307" i="2"/>
  <c r="S307" i="2"/>
  <c r="AG307" i="2"/>
  <c r="AN307" i="2"/>
  <c r="AO307" i="2"/>
  <c r="AP307" i="2"/>
  <c r="M308" i="2"/>
  <c r="N308" i="2"/>
  <c r="Q308" i="2"/>
  <c r="O308" i="2"/>
  <c r="R308" i="2"/>
  <c r="S308" i="2"/>
  <c r="AG308" i="2"/>
  <c r="AN308" i="2"/>
  <c r="AO308" i="2"/>
  <c r="AP308" i="2"/>
  <c r="M309" i="2"/>
  <c r="N309" i="2"/>
  <c r="Q309" i="2"/>
  <c r="O309" i="2"/>
  <c r="R309" i="2"/>
  <c r="S309" i="2"/>
  <c r="AG309" i="2"/>
  <c r="AN309" i="2"/>
  <c r="AO309" i="2"/>
  <c r="AP309" i="2"/>
  <c r="M310" i="2"/>
  <c r="N310" i="2"/>
  <c r="Q310" i="2"/>
  <c r="O310" i="2"/>
  <c r="R310" i="2"/>
  <c r="S310" i="2"/>
  <c r="AG310" i="2"/>
  <c r="AN310" i="2"/>
  <c r="AO310" i="2"/>
  <c r="AP310" i="2"/>
  <c r="M311" i="2"/>
  <c r="N311" i="2"/>
  <c r="Q311" i="2"/>
  <c r="O311" i="2"/>
  <c r="R311" i="2"/>
  <c r="S311" i="2"/>
  <c r="AG311" i="2"/>
  <c r="AN311" i="2"/>
  <c r="AO311" i="2"/>
  <c r="AP311" i="2"/>
  <c r="M312" i="2"/>
  <c r="N312" i="2"/>
  <c r="Q312" i="2"/>
  <c r="O312" i="2"/>
  <c r="R312" i="2"/>
  <c r="S312" i="2"/>
  <c r="AG312" i="2"/>
  <c r="AN312" i="2"/>
  <c r="AO312" i="2"/>
  <c r="AP312" i="2"/>
  <c r="M313" i="2"/>
  <c r="N313" i="2"/>
  <c r="Q313" i="2"/>
  <c r="O313" i="2"/>
  <c r="R313" i="2"/>
  <c r="S313" i="2"/>
  <c r="AG313" i="2"/>
  <c r="AN313" i="2"/>
  <c r="AO313" i="2"/>
  <c r="AP313" i="2"/>
  <c r="M314" i="2"/>
  <c r="N314" i="2"/>
  <c r="Q314" i="2"/>
  <c r="O314" i="2"/>
  <c r="R314" i="2"/>
  <c r="S314" i="2"/>
  <c r="AG314" i="2"/>
  <c r="AN314" i="2"/>
  <c r="AO314" i="2"/>
  <c r="AP314" i="2"/>
  <c r="M315" i="2"/>
  <c r="N315" i="2"/>
  <c r="Q315" i="2"/>
  <c r="O315" i="2"/>
  <c r="R315" i="2"/>
  <c r="S315" i="2"/>
  <c r="AG315" i="2"/>
  <c r="AN315" i="2"/>
  <c r="AO315" i="2"/>
  <c r="AP315" i="2"/>
  <c r="M316" i="2"/>
  <c r="N316" i="2"/>
  <c r="Q316" i="2"/>
  <c r="O316" i="2"/>
  <c r="R316" i="2"/>
  <c r="S316" i="2"/>
  <c r="AG316" i="2"/>
  <c r="AN316" i="2"/>
  <c r="AO316" i="2"/>
  <c r="AP316" i="2"/>
  <c r="M317" i="2"/>
  <c r="N317" i="2"/>
  <c r="Q317" i="2"/>
  <c r="O317" i="2"/>
  <c r="R317" i="2"/>
  <c r="S317" i="2"/>
  <c r="AG317" i="2"/>
  <c r="AN317" i="2"/>
  <c r="AO317" i="2"/>
  <c r="AP317" i="2"/>
  <c r="M318" i="2"/>
  <c r="N318" i="2"/>
  <c r="Q318" i="2"/>
  <c r="O318" i="2"/>
  <c r="R318" i="2"/>
  <c r="S318" i="2"/>
  <c r="AG318" i="2"/>
  <c r="AN318" i="2"/>
  <c r="AO318" i="2"/>
  <c r="AP318" i="2"/>
  <c r="M319" i="2"/>
  <c r="N319" i="2"/>
  <c r="Q319" i="2"/>
  <c r="O319" i="2"/>
  <c r="R319" i="2"/>
  <c r="S319" i="2"/>
  <c r="AG319" i="2"/>
  <c r="AN319" i="2"/>
  <c r="AO319" i="2"/>
  <c r="AP319" i="2"/>
  <c r="M320" i="2"/>
  <c r="N320" i="2"/>
  <c r="Q320" i="2"/>
  <c r="O320" i="2"/>
  <c r="R320" i="2"/>
  <c r="S320" i="2"/>
  <c r="AG320" i="2"/>
  <c r="AN320" i="2"/>
  <c r="AO320" i="2"/>
  <c r="AP320" i="2"/>
  <c r="M321" i="2"/>
  <c r="N321" i="2"/>
  <c r="Q321" i="2"/>
  <c r="O321" i="2"/>
  <c r="R321" i="2"/>
  <c r="S321" i="2"/>
  <c r="AG321" i="2"/>
  <c r="AN321" i="2"/>
  <c r="AO321" i="2"/>
  <c r="AP321" i="2"/>
  <c r="M322" i="2"/>
  <c r="N322" i="2"/>
  <c r="Q322" i="2"/>
  <c r="O322" i="2"/>
  <c r="R322" i="2"/>
  <c r="S322" i="2"/>
  <c r="AG322" i="2"/>
  <c r="AN322" i="2"/>
  <c r="AO322" i="2"/>
  <c r="AP322" i="2"/>
  <c r="M323" i="2"/>
  <c r="N323" i="2"/>
  <c r="Q323" i="2"/>
  <c r="O323" i="2"/>
  <c r="R323" i="2"/>
  <c r="S323" i="2"/>
  <c r="AG323" i="2"/>
  <c r="AN323" i="2"/>
  <c r="AO323" i="2"/>
  <c r="AP323" i="2"/>
  <c r="M324" i="2"/>
  <c r="N324" i="2"/>
  <c r="Q324" i="2"/>
  <c r="O324" i="2"/>
  <c r="R324" i="2"/>
  <c r="S324" i="2"/>
  <c r="AG324" i="2"/>
  <c r="AN324" i="2"/>
  <c r="AO324" i="2"/>
  <c r="AP324" i="2"/>
  <c r="M325" i="2"/>
  <c r="N325" i="2"/>
  <c r="Q325" i="2"/>
  <c r="O325" i="2"/>
  <c r="R325" i="2"/>
  <c r="S325" i="2"/>
  <c r="AG325" i="2"/>
  <c r="AN325" i="2"/>
  <c r="AO325" i="2"/>
  <c r="AP325" i="2"/>
  <c r="M326" i="2"/>
  <c r="N326" i="2"/>
  <c r="Q326" i="2"/>
  <c r="O326" i="2"/>
  <c r="R326" i="2"/>
  <c r="S326" i="2"/>
  <c r="AG326" i="2"/>
  <c r="AN326" i="2"/>
  <c r="AO326" i="2"/>
  <c r="AP326" i="2"/>
  <c r="M327" i="2"/>
  <c r="N327" i="2"/>
  <c r="Q327" i="2"/>
  <c r="O327" i="2"/>
  <c r="R327" i="2"/>
  <c r="S327" i="2"/>
  <c r="AG327" i="2"/>
  <c r="AN327" i="2"/>
  <c r="AO327" i="2"/>
  <c r="AP327" i="2"/>
  <c r="M328" i="2"/>
  <c r="N328" i="2"/>
  <c r="Q328" i="2"/>
  <c r="O328" i="2"/>
  <c r="R328" i="2"/>
  <c r="S328" i="2"/>
  <c r="AG328" i="2"/>
  <c r="AN328" i="2"/>
  <c r="AO328" i="2"/>
  <c r="AP328" i="2"/>
  <c r="M329" i="2"/>
  <c r="N329" i="2"/>
  <c r="Q329" i="2"/>
  <c r="O329" i="2"/>
  <c r="R329" i="2"/>
  <c r="S329" i="2"/>
  <c r="AG329" i="2"/>
  <c r="AN329" i="2"/>
  <c r="AO329" i="2"/>
  <c r="AP329" i="2"/>
  <c r="M330" i="2"/>
  <c r="N330" i="2"/>
  <c r="Q330" i="2"/>
  <c r="O330" i="2"/>
  <c r="R330" i="2"/>
  <c r="S330" i="2"/>
  <c r="AG330" i="2"/>
  <c r="AN330" i="2"/>
  <c r="AO330" i="2"/>
  <c r="AP330" i="2"/>
  <c r="M331" i="2"/>
  <c r="N331" i="2"/>
  <c r="Q331" i="2"/>
  <c r="O331" i="2"/>
  <c r="R331" i="2"/>
  <c r="S331" i="2"/>
  <c r="AG331" i="2"/>
  <c r="AN331" i="2"/>
  <c r="AO331" i="2"/>
  <c r="AP331" i="2"/>
  <c r="M332" i="2"/>
  <c r="N332" i="2"/>
  <c r="Q332" i="2"/>
  <c r="O332" i="2"/>
  <c r="R332" i="2"/>
  <c r="S332" i="2"/>
  <c r="AG332" i="2"/>
  <c r="AN332" i="2"/>
  <c r="AO332" i="2"/>
  <c r="AP332" i="2"/>
  <c r="M333" i="2"/>
  <c r="N333" i="2"/>
  <c r="Q333" i="2"/>
  <c r="O333" i="2"/>
  <c r="R333" i="2"/>
  <c r="S333" i="2"/>
  <c r="AG333" i="2"/>
  <c r="AN333" i="2"/>
  <c r="AO333" i="2"/>
  <c r="AP333" i="2"/>
  <c r="M334" i="2"/>
  <c r="N334" i="2"/>
  <c r="Q334" i="2"/>
  <c r="O334" i="2"/>
  <c r="R334" i="2"/>
  <c r="S334" i="2"/>
  <c r="AG334" i="2"/>
  <c r="AN334" i="2"/>
  <c r="AO334" i="2"/>
  <c r="AP334" i="2"/>
  <c r="M335" i="2"/>
  <c r="N335" i="2"/>
  <c r="Q335" i="2"/>
  <c r="O335" i="2"/>
  <c r="R335" i="2"/>
  <c r="S335" i="2"/>
  <c r="AG335" i="2"/>
  <c r="AN335" i="2"/>
  <c r="AO335" i="2"/>
  <c r="AP335" i="2"/>
  <c r="M336" i="2"/>
  <c r="N336" i="2"/>
  <c r="Q336" i="2"/>
  <c r="O336" i="2"/>
  <c r="R336" i="2"/>
  <c r="S336" i="2"/>
  <c r="AG336" i="2"/>
  <c r="AN336" i="2"/>
  <c r="AO336" i="2"/>
  <c r="AP336" i="2"/>
  <c r="M337" i="2"/>
  <c r="N337" i="2"/>
  <c r="Q337" i="2"/>
  <c r="O337" i="2"/>
  <c r="R337" i="2"/>
  <c r="S337" i="2"/>
  <c r="AG337" i="2"/>
  <c r="AN337" i="2"/>
  <c r="AO337" i="2"/>
  <c r="AP337" i="2"/>
  <c r="M338" i="2"/>
  <c r="N338" i="2"/>
  <c r="Q338" i="2"/>
  <c r="O338" i="2"/>
  <c r="R338" i="2"/>
  <c r="S338" i="2"/>
  <c r="AG338" i="2"/>
  <c r="AN338" i="2"/>
  <c r="AO338" i="2"/>
  <c r="AP338" i="2"/>
  <c r="M339" i="2"/>
  <c r="N339" i="2"/>
  <c r="Q339" i="2"/>
  <c r="O339" i="2"/>
  <c r="R339" i="2"/>
  <c r="S339" i="2"/>
  <c r="AG339" i="2"/>
  <c r="AN339" i="2"/>
  <c r="AO339" i="2"/>
  <c r="AP339" i="2"/>
  <c r="M340" i="2"/>
  <c r="N340" i="2"/>
  <c r="Q340" i="2"/>
  <c r="O340" i="2"/>
  <c r="R340" i="2"/>
  <c r="S340" i="2"/>
  <c r="AG340" i="2"/>
  <c r="AN340" i="2"/>
  <c r="AO340" i="2"/>
  <c r="AP340" i="2"/>
  <c r="M341" i="2"/>
  <c r="N341" i="2"/>
  <c r="Q341" i="2"/>
  <c r="O341" i="2"/>
  <c r="R341" i="2"/>
  <c r="S341" i="2"/>
  <c r="AG341" i="2"/>
  <c r="AN341" i="2"/>
  <c r="AO341" i="2"/>
  <c r="AP341" i="2"/>
  <c r="M342" i="2"/>
  <c r="N342" i="2"/>
  <c r="Q342" i="2"/>
  <c r="O342" i="2"/>
  <c r="R342" i="2"/>
  <c r="S342" i="2"/>
  <c r="AG342" i="2"/>
  <c r="AN342" i="2"/>
  <c r="AO342" i="2"/>
  <c r="AP342" i="2"/>
  <c r="M343" i="2"/>
  <c r="N343" i="2"/>
  <c r="Q343" i="2"/>
  <c r="O343" i="2"/>
  <c r="R343" i="2"/>
  <c r="S343" i="2"/>
  <c r="AG343" i="2"/>
  <c r="AN343" i="2"/>
  <c r="AO343" i="2"/>
  <c r="AP343" i="2"/>
  <c r="M344" i="2"/>
  <c r="N344" i="2"/>
  <c r="Q344" i="2"/>
  <c r="O344" i="2"/>
  <c r="R344" i="2"/>
  <c r="S344" i="2"/>
  <c r="AG344" i="2"/>
  <c r="AN344" i="2"/>
  <c r="AO344" i="2"/>
  <c r="AP344" i="2"/>
  <c r="M345" i="2"/>
  <c r="N345" i="2"/>
  <c r="Q345" i="2"/>
  <c r="O345" i="2"/>
  <c r="R345" i="2"/>
  <c r="S345" i="2"/>
  <c r="AG345" i="2"/>
  <c r="AN345" i="2"/>
  <c r="AO345" i="2"/>
  <c r="AP345" i="2"/>
  <c r="M346" i="2"/>
  <c r="N346" i="2"/>
  <c r="Q346" i="2"/>
  <c r="O346" i="2"/>
  <c r="R346" i="2"/>
  <c r="S346" i="2"/>
  <c r="AG346" i="2"/>
  <c r="AN346" i="2"/>
  <c r="AO346" i="2"/>
  <c r="AP346" i="2"/>
  <c r="M347" i="2"/>
  <c r="N347" i="2"/>
  <c r="Q347" i="2"/>
  <c r="O347" i="2"/>
  <c r="R347" i="2"/>
  <c r="S347" i="2"/>
  <c r="AG347" i="2"/>
  <c r="AN347" i="2"/>
  <c r="AO347" i="2"/>
  <c r="AP347" i="2"/>
  <c r="M348" i="2"/>
  <c r="N348" i="2"/>
  <c r="Q348" i="2"/>
  <c r="O348" i="2"/>
  <c r="R348" i="2"/>
  <c r="S348" i="2"/>
  <c r="AG348" i="2"/>
  <c r="AN348" i="2"/>
  <c r="AO348" i="2"/>
  <c r="AP348" i="2"/>
  <c r="M349" i="2"/>
  <c r="N349" i="2"/>
  <c r="Q349" i="2"/>
  <c r="O349" i="2"/>
  <c r="R349" i="2"/>
  <c r="S349" i="2"/>
  <c r="AG349" i="2"/>
  <c r="AN349" i="2"/>
  <c r="AO349" i="2"/>
  <c r="AP349" i="2"/>
  <c r="M350" i="2"/>
  <c r="N350" i="2"/>
  <c r="Q350" i="2"/>
  <c r="O350" i="2"/>
  <c r="R350" i="2"/>
  <c r="S350" i="2"/>
  <c r="AG350" i="2"/>
  <c r="AN350" i="2"/>
  <c r="AO350" i="2"/>
  <c r="AP350" i="2"/>
  <c r="M351" i="2"/>
  <c r="N351" i="2"/>
  <c r="Q351" i="2"/>
  <c r="O351" i="2"/>
  <c r="R351" i="2"/>
  <c r="S351" i="2"/>
  <c r="AG351" i="2"/>
  <c r="AN351" i="2"/>
  <c r="AO351" i="2"/>
  <c r="AP351" i="2"/>
  <c r="M352" i="2"/>
  <c r="N352" i="2"/>
  <c r="Q352" i="2"/>
  <c r="O352" i="2"/>
  <c r="R352" i="2"/>
  <c r="S352" i="2"/>
  <c r="AG352" i="2"/>
  <c r="AN352" i="2"/>
  <c r="AO352" i="2"/>
  <c r="AP352" i="2"/>
  <c r="M353" i="2"/>
  <c r="N353" i="2"/>
  <c r="Q353" i="2"/>
  <c r="O353" i="2"/>
  <c r="R353" i="2"/>
  <c r="S353" i="2"/>
  <c r="AG353" i="2"/>
  <c r="AN353" i="2"/>
  <c r="AO353" i="2"/>
  <c r="AP353" i="2"/>
  <c r="M354" i="2"/>
  <c r="N354" i="2"/>
  <c r="Q354" i="2"/>
  <c r="O354" i="2"/>
  <c r="R354" i="2"/>
  <c r="S354" i="2"/>
  <c r="AG354" i="2"/>
  <c r="AN354" i="2"/>
  <c r="AO354" i="2"/>
  <c r="AP354" i="2"/>
  <c r="M355" i="2"/>
  <c r="N355" i="2"/>
  <c r="Q355" i="2"/>
  <c r="O355" i="2"/>
  <c r="R355" i="2"/>
  <c r="S355" i="2"/>
  <c r="AG355" i="2"/>
  <c r="AN355" i="2"/>
  <c r="AO355" i="2"/>
  <c r="AP355" i="2"/>
  <c r="M356" i="2"/>
  <c r="N356" i="2"/>
  <c r="Q356" i="2"/>
  <c r="O356" i="2"/>
  <c r="R356" i="2"/>
  <c r="S356" i="2"/>
  <c r="AG356" i="2"/>
  <c r="AN356" i="2"/>
  <c r="AO356" i="2"/>
  <c r="AP356" i="2"/>
  <c r="M357" i="2"/>
  <c r="N357" i="2"/>
  <c r="Q357" i="2"/>
  <c r="O357" i="2"/>
  <c r="R357" i="2"/>
  <c r="S357" i="2"/>
  <c r="AG357" i="2"/>
  <c r="AN357" i="2"/>
  <c r="AO357" i="2"/>
  <c r="AP357" i="2"/>
  <c r="M358" i="2"/>
  <c r="N358" i="2"/>
  <c r="Q358" i="2"/>
  <c r="O358" i="2"/>
  <c r="R358" i="2"/>
  <c r="S358" i="2"/>
  <c r="AG358" i="2"/>
  <c r="AN358" i="2"/>
  <c r="AO358" i="2"/>
  <c r="AP358" i="2"/>
  <c r="M359" i="2"/>
  <c r="N359" i="2"/>
  <c r="Q359" i="2"/>
  <c r="O359" i="2"/>
  <c r="R359" i="2"/>
  <c r="S359" i="2"/>
  <c r="AG359" i="2"/>
  <c r="AN359" i="2"/>
  <c r="AO359" i="2"/>
  <c r="AP359" i="2"/>
  <c r="M360" i="2"/>
  <c r="N360" i="2"/>
  <c r="Q360" i="2"/>
  <c r="O360" i="2"/>
  <c r="R360" i="2"/>
  <c r="S360" i="2"/>
  <c r="AG360" i="2"/>
  <c r="AN360" i="2"/>
  <c r="AO360" i="2"/>
  <c r="AP360" i="2"/>
  <c r="M361" i="2"/>
  <c r="N361" i="2"/>
  <c r="Q361" i="2"/>
  <c r="O361" i="2"/>
  <c r="R361" i="2"/>
  <c r="S361" i="2"/>
  <c r="AG361" i="2"/>
  <c r="AN361" i="2"/>
  <c r="AO361" i="2"/>
  <c r="AP361" i="2"/>
  <c r="M362" i="2"/>
  <c r="N362" i="2"/>
  <c r="Q362" i="2"/>
  <c r="O362" i="2"/>
  <c r="R362" i="2"/>
  <c r="S362" i="2"/>
  <c r="AG362" i="2"/>
  <c r="AN362" i="2"/>
  <c r="AO362" i="2"/>
  <c r="AP362" i="2"/>
  <c r="M363" i="2"/>
  <c r="N363" i="2"/>
  <c r="Q363" i="2"/>
  <c r="O363" i="2"/>
  <c r="R363" i="2"/>
  <c r="S363" i="2"/>
  <c r="AG363" i="2"/>
  <c r="AN363" i="2"/>
  <c r="AO363" i="2"/>
  <c r="AP363" i="2"/>
  <c r="M364" i="2"/>
  <c r="N364" i="2"/>
  <c r="Q364" i="2"/>
  <c r="O364" i="2"/>
  <c r="R364" i="2"/>
  <c r="S364" i="2"/>
  <c r="AG364" i="2"/>
  <c r="AN364" i="2"/>
  <c r="AO364" i="2"/>
  <c r="AP364" i="2"/>
  <c r="M365" i="2"/>
  <c r="N365" i="2"/>
  <c r="Q365" i="2"/>
  <c r="O365" i="2"/>
  <c r="R365" i="2"/>
  <c r="S365" i="2"/>
  <c r="AG365" i="2"/>
  <c r="AN365" i="2"/>
  <c r="AO365" i="2"/>
  <c r="AP365" i="2"/>
  <c r="M366" i="2"/>
  <c r="N366" i="2"/>
  <c r="Q366" i="2"/>
  <c r="O366" i="2"/>
  <c r="R366" i="2"/>
  <c r="S366" i="2"/>
  <c r="AG366" i="2"/>
  <c r="AN366" i="2"/>
  <c r="AO366" i="2"/>
  <c r="AP366" i="2"/>
  <c r="M367" i="2"/>
  <c r="N367" i="2"/>
  <c r="Q367" i="2"/>
  <c r="O367" i="2"/>
  <c r="R367" i="2"/>
  <c r="S367" i="2"/>
  <c r="AG367" i="2"/>
  <c r="AN367" i="2"/>
  <c r="AO367" i="2"/>
  <c r="AP367" i="2"/>
  <c r="M368" i="2"/>
  <c r="N368" i="2"/>
  <c r="Q368" i="2"/>
  <c r="O368" i="2"/>
  <c r="R368" i="2"/>
  <c r="S368" i="2"/>
  <c r="AG368" i="2"/>
  <c r="AN368" i="2"/>
  <c r="AO368" i="2"/>
  <c r="AP368" i="2"/>
  <c r="M369" i="2"/>
  <c r="N369" i="2"/>
  <c r="Q369" i="2"/>
  <c r="O369" i="2"/>
  <c r="R369" i="2"/>
  <c r="S369" i="2"/>
  <c r="AG369" i="2"/>
  <c r="AN369" i="2"/>
  <c r="AO369" i="2"/>
  <c r="AP369" i="2"/>
  <c r="M370" i="2"/>
  <c r="N370" i="2"/>
  <c r="Q370" i="2"/>
  <c r="O370" i="2"/>
  <c r="R370" i="2"/>
  <c r="S370" i="2"/>
  <c r="AG370" i="2"/>
  <c r="AN370" i="2"/>
  <c r="AO370" i="2"/>
  <c r="AP370" i="2"/>
  <c r="M371" i="2"/>
  <c r="N371" i="2"/>
  <c r="Q371" i="2"/>
  <c r="O371" i="2"/>
  <c r="R371" i="2"/>
  <c r="S371" i="2"/>
  <c r="AG371" i="2"/>
  <c r="AN371" i="2"/>
  <c r="AO371" i="2"/>
  <c r="AP371" i="2"/>
  <c r="M372" i="2"/>
  <c r="N372" i="2"/>
  <c r="Q372" i="2"/>
  <c r="O372" i="2"/>
  <c r="R372" i="2"/>
  <c r="S372" i="2"/>
  <c r="AG372" i="2"/>
  <c r="AN372" i="2"/>
  <c r="AO372" i="2"/>
  <c r="AP372" i="2"/>
  <c r="M373" i="2"/>
  <c r="N373" i="2"/>
  <c r="Q373" i="2"/>
  <c r="O373" i="2"/>
  <c r="R373" i="2"/>
  <c r="S373" i="2"/>
  <c r="AG373" i="2"/>
  <c r="AN373" i="2"/>
  <c r="AO373" i="2"/>
  <c r="AP373" i="2"/>
  <c r="M374" i="2"/>
  <c r="N374" i="2"/>
  <c r="Q374" i="2"/>
  <c r="O374" i="2"/>
  <c r="R374" i="2"/>
  <c r="S374" i="2"/>
  <c r="AG374" i="2"/>
  <c r="AN374" i="2"/>
  <c r="AO374" i="2"/>
  <c r="AP374" i="2"/>
  <c r="M375" i="2"/>
  <c r="N375" i="2"/>
  <c r="Q375" i="2"/>
  <c r="O375" i="2"/>
  <c r="R375" i="2"/>
  <c r="S375" i="2"/>
  <c r="AG375" i="2"/>
  <c r="AN375" i="2"/>
  <c r="AO375" i="2"/>
  <c r="AP375" i="2"/>
  <c r="M376" i="2"/>
  <c r="N376" i="2"/>
  <c r="Q376" i="2"/>
  <c r="O376" i="2"/>
  <c r="R376" i="2"/>
  <c r="S376" i="2"/>
  <c r="AG376" i="2"/>
  <c r="AN376" i="2"/>
  <c r="AO376" i="2"/>
  <c r="AP376" i="2"/>
  <c r="M377" i="2"/>
  <c r="N377" i="2"/>
  <c r="Q377" i="2"/>
  <c r="O377" i="2"/>
  <c r="R377" i="2"/>
  <c r="S377" i="2"/>
  <c r="AG377" i="2"/>
  <c r="AN377" i="2"/>
  <c r="AO377" i="2"/>
  <c r="AP377" i="2"/>
  <c r="M378" i="2"/>
  <c r="N378" i="2"/>
  <c r="Q378" i="2"/>
  <c r="O378" i="2"/>
  <c r="R378" i="2"/>
  <c r="S378" i="2"/>
  <c r="AG378" i="2"/>
  <c r="AN378" i="2"/>
  <c r="AO378" i="2"/>
  <c r="AP378" i="2"/>
  <c r="M379" i="2"/>
  <c r="N379" i="2"/>
  <c r="Q379" i="2"/>
  <c r="O379" i="2"/>
  <c r="R379" i="2"/>
  <c r="S379" i="2"/>
  <c r="AG379" i="2"/>
  <c r="AN379" i="2"/>
  <c r="AO379" i="2"/>
  <c r="AP379" i="2"/>
  <c r="M380" i="2"/>
  <c r="N380" i="2"/>
  <c r="Q380" i="2"/>
  <c r="O380" i="2"/>
  <c r="R380" i="2"/>
  <c r="S380" i="2"/>
  <c r="AG380" i="2"/>
  <c r="AN380" i="2"/>
  <c r="AO380" i="2"/>
  <c r="AP380" i="2"/>
  <c r="M381" i="2"/>
  <c r="N381" i="2"/>
  <c r="Q381" i="2"/>
  <c r="O381" i="2"/>
  <c r="R381" i="2"/>
  <c r="S381" i="2"/>
  <c r="AG381" i="2"/>
  <c r="AN381" i="2"/>
  <c r="AO381" i="2"/>
  <c r="AP381" i="2"/>
  <c r="M382" i="2"/>
  <c r="N382" i="2"/>
  <c r="Q382" i="2"/>
  <c r="O382" i="2"/>
  <c r="R382" i="2"/>
  <c r="S382" i="2"/>
  <c r="AG382" i="2"/>
  <c r="AN382" i="2"/>
  <c r="AO382" i="2"/>
  <c r="AP382" i="2"/>
  <c r="M383" i="2"/>
  <c r="N383" i="2"/>
  <c r="Q383" i="2"/>
  <c r="O383" i="2"/>
  <c r="R383" i="2"/>
  <c r="S383" i="2"/>
  <c r="AG383" i="2"/>
  <c r="AN383" i="2"/>
  <c r="AO383" i="2"/>
  <c r="AP383" i="2"/>
  <c r="M384" i="2"/>
  <c r="N384" i="2"/>
  <c r="Q384" i="2"/>
  <c r="O384" i="2"/>
  <c r="R384" i="2"/>
  <c r="S384" i="2"/>
  <c r="AG384" i="2"/>
  <c r="AN384" i="2"/>
  <c r="AO384" i="2"/>
  <c r="AP384" i="2"/>
  <c r="M385" i="2"/>
  <c r="N385" i="2"/>
  <c r="Q385" i="2"/>
  <c r="O385" i="2"/>
  <c r="R385" i="2"/>
  <c r="S385" i="2"/>
  <c r="AG385" i="2"/>
  <c r="AN385" i="2"/>
  <c r="AO385" i="2"/>
  <c r="AP385" i="2"/>
  <c r="M386" i="2"/>
  <c r="N386" i="2"/>
  <c r="Q386" i="2"/>
  <c r="O386" i="2"/>
  <c r="R386" i="2"/>
  <c r="S386" i="2"/>
  <c r="AG386" i="2"/>
  <c r="AN386" i="2"/>
  <c r="AO386" i="2"/>
  <c r="AP386" i="2"/>
  <c r="M387" i="2"/>
  <c r="N387" i="2"/>
  <c r="Q387" i="2"/>
  <c r="O387" i="2"/>
  <c r="R387" i="2"/>
  <c r="S387" i="2"/>
  <c r="AG387" i="2"/>
  <c r="AN387" i="2"/>
  <c r="AO387" i="2"/>
  <c r="AP387" i="2"/>
  <c r="M388" i="2"/>
  <c r="N388" i="2"/>
  <c r="Q388" i="2"/>
  <c r="O388" i="2"/>
  <c r="R388" i="2"/>
  <c r="S388" i="2"/>
  <c r="AG388" i="2"/>
  <c r="AN388" i="2"/>
  <c r="AO388" i="2"/>
  <c r="AP388" i="2"/>
  <c r="M389" i="2"/>
  <c r="N389" i="2"/>
  <c r="Q389" i="2"/>
  <c r="O389" i="2"/>
  <c r="R389" i="2"/>
  <c r="S389" i="2"/>
  <c r="AG389" i="2"/>
  <c r="AN389" i="2"/>
  <c r="AO389" i="2"/>
  <c r="AP389" i="2"/>
  <c r="M390" i="2"/>
  <c r="N390" i="2"/>
  <c r="Q390" i="2"/>
  <c r="O390" i="2"/>
  <c r="R390" i="2"/>
  <c r="S390" i="2"/>
  <c r="AG390" i="2"/>
  <c r="AN390" i="2"/>
  <c r="AO390" i="2"/>
  <c r="AP390" i="2"/>
  <c r="M391" i="2"/>
  <c r="N391" i="2"/>
  <c r="Q391" i="2"/>
  <c r="O391" i="2"/>
  <c r="R391" i="2"/>
  <c r="S391" i="2"/>
  <c r="AG391" i="2"/>
  <c r="AN391" i="2"/>
  <c r="AO391" i="2"/>
  <c r="AP391" i="2"/>
  <c r="M392" i="2"/>
  <c r="N392" i="2"/>
  <c r="Q392" i="2"/>
  <c r="O392" i="2"/>
  <c r="R392" i="2"/>
  <c r="S392" i="2"/>
  <c r="AG392" i="2"/>
  <c r="AN392" i="2"/>
  <c r="AO392" i="2"/>
  <c r="AP392" i="2"/>
  <c r="M393" i="2"/>
  <c r="N393" i="2"/>
  <c r="Q393" i="2"/>
  <c r="O393" i="2"/>
  <c r="R393" i="2"/>
  <c r="S393" i="2"/>
  <c r="AG393" i="2"/>
  <c r="AN393" i="2"/>
  <c r="AO393" i="2"/>
  <c r="AP393" i="2"/>
  <c r="M394" i="2"/>
  <c r="N394" i="2"/>
  <c r="Q394" i="2"/>
  <c r="O394" i="2"/>
  <c r="R394" i="2"/>
  <c r="S394" i="2"/>
  <c r="AG394" i="2"/>
  <c r="AN394" i="2"/>
  <c r="AO394" i="2"/>
  <c r="AP394" i="2"/>
  <c r="M395" i="2"/>
  <c r="N395" i="2"/>
  <c r="Q395" i="2"/>
  <c r="O395" i="2"/>
  <c r="R395" i="2"/>
  <c r="S395" i="2"/>
  <c r="AG395" i="2"/>
  <c r="AN395" i="2"/>
  <c r="AO395" i="2"/>
  <c r="AP395" i="2"/>
  <c r="M396" i="2"/>
  <c r="N396" i="2"/>
  <c r="Q396" i="2"/>
  <c r="O396" i="2"/>
  <c r="R396" i="2"/>
  <c r="S396" i="2"/>
  <c r="AG396" i="2"/>
  <c r="AN396" i="2"/>
  <c r="AO396" i="2"/>
  <c r="AP396" i="2"/>
  <c r="M397" i="2"/>
  <c r="N397" i="2"/>
  <c r="Q397" i="2"/>
  <c r="O397" i="2"/>
  <c r="R397" i="2"/>
  <c r="S397" i="2"/>
  <c r="AG397" i="2"/>
  <c r="AN397" i="2"/>
  <c r="AO397" i="2"/>
  <c r="AP397" i="2"/>
  <c r="M398" i="2"/>
  <c r="N398" i="2"/>
  <c r="Q398" i="2"/>
  <c r="O398" i="2"/>
  <c r="R398" i="2"/>
  <c r="S398" i="2"/>
  <c r="AG398" i="2"/>
  <c r="AN398" i="2"/>
  <c r="AO398" i="2"/>
  <c r="AP398" i="2"/>
  <c r="M399" i="2"/>
  <c r="N399" i="2"/>
  <c r="Q399" i="2"/>
  <c r="O399" i="2"/>
  <c r="R399" i="2"/>
  <c r="S399" i="2"/>
  <c r="AG399" i="2"/>
  <c r="AN399" i="2"/>
  <c r="AO399" i="2"/>
  <c r="AP399" i="2"/>
  <c r="M400" i="2"/>
  <c r="N400" i="2"/>
  <c r="Q400" i="2"/>
  <c r="O400" i="2"/>
  <c r="R400" i="2"/>
  <c r="S400" i="2"/>
  <c r="AG400" i="2"/>
  <c r="AN400" i="2"/>
  <c r="AO400" i="2"/>
  <c r="AP400" i="2"/>
  <c r="M401" i="2"/>
  <c r="N401" i="2"/>
  <c r="Q401" i="2"/>
  <c r="O401" i="2"/>
  <c r="R401" i="2"/>
  <c r="S401" i="2"/>
  <c r="AG401" i="2"/>
  <c r="AN401" i="2"/>
  <c r="AO401" i="2"/>
  <c r="AP401" i="2"/>
  <c r="M402" i="2"/>
  <c r="N402" i="2"/>
  <c r="Q402" i="2"/>
  <c r="O402" i="2"/>
  <c r="R402" i="2"/>
  <c r="S402" i="2"/>
  <c r="AG402" i="2"/>
  <c r="AN402" i="2"/>
  <c r="AO402" i="2"/>
  <c r="AP402" i="2"/>
  <c r="M403" i="2"/>
  <c r="N403" i="2"/>
  <c r="Q403" i="2"/>
  <c r="O403" i="2"/>
  <c r="R403" i="2"/>
  <c r="S403" i="2"/>
  <c r="AG403" i="2"/>
  <c r="AN403" i="2"/>
  <c r="AO403" i="2"/>
  <c r="AP403" i="2"/>
  <c r="M404" i="2"/>
  <c r="N404" i="2"/>
  <c r="Q404" i="2"/>
  <c r="O404" i="2"/>
  <c r="R404" i="2"/>
  <c r="S404" i="2"/>
  <c r="AG404" i="2"/>
  <c r="AN404" i="2"/>
  <c r="AO404" i="2"/>
  <c r="AP404" i="2"/>
  <c r="M405" i="2"/>
  <c r="N405" i="2"/>
  <c r="Q405" i="2"/>
  <c r="O405" i="2"/>
  <c r="R405" i="2"/>
  <c r="S405" i="2"/>
  <c r="AG405" i="2"/>
  <c r="AN405" i="2"/>
  <c r="AO405" i="2"/>
  <c r="AP405" i="2"/>
  <c r="M406" i="2"/>
  <c r="N406" i="2"/>
  <c r="Q406" i="2"/>
  <c r="O406" i="2"/>
  <c r="R406" i="2"/>
  <c r="S406" i="2"/>
  <c r="AG406" i="2"/>
  <c r="AN406" i="2"/>
  <c r="AO406" i="2"/>
  <c r="AP406" i="2"/>
  <c r="M407" i="2"/>
  <c r="N407" i="2"/>
  <c r="Q407" i="2"/>
  <c r="O407" i="2"/>
  <c r="R407" i="2"/>
  <c r="S407" i="2"/>
  <c r="AG407" i="2"/>
  <c r="AN407" i="2"/>
  <c r="AO407" i="2"/>
  <c r="AP407" i="2"/>
  <c r="M408" i="2"/>
  <c r="N408" i="2"/>
  <c r="Q408" i="2"/>
  <c r="O408" i="2"/>
  <c r="R408" i="2"/>
  <c r="S408" i="2"/>
  <c r="AG408" i="2"/>
  <c r="AN408" i="2"/>
  <c r="AO408" i="2"/>
  <c r="AP408" i="2"/>
  <c r="M409" i="2"/>
  <c r="N409" i="2"/>
  <c r="Q409" i="2"/>
  <c r="O409" i="2"/>
  <c r="R409" i="2"/>
  <c r="S409" i="2"/>
  <c r="AG409" i="2"/>
  <c r="AN409" i="2"/>
  <c r="AO409" i="2"/>
  <c r="AP409" i="2"/>
  <c r="M410" i="2"/>
  <c r="N410" i="2"/>
  <c r="Q410" i="2"/>
  <c r="O410" i="2"/>
  <c r="R410" i="2"/>
  <c r="S410" i="2"/>
  <c r="AG410" i="2"/>
  <c r="AN410" i="2"/>
  <c r="AO410" i="2"/>
  <c r="AP410" i="2"/>
  <c r="M411" i="2"/>
  <c r="N411" i="2"/>
  <c r="Q411" i="2"/>
  <c r="O411" i="2"/>
  <c r="R411" i="2"/>
  <c r="S411" i="2"/>
  <c r="AG411" i="2"/>
  <c r="AN411" i="2"/>
  <c r="AO411" i="2"/>
  <c r="AP411" i="2"/>
  <c r="M412" i="2"/>
  <c r="N412" i="2"/>
  <c r="Q412" i="2"/>
  <c r="O412" i="2"/>
  <c r="R412" i="2"/>
  <c r="S412" i="2"/>
  <c r="AG412" i="2"/>
  <c r="AN412" i="2"/>
  <c r="AO412" i="2"/>
  <c r="AP412" i="2"/>
  <c r="M413" i="2"/>
  <c r="N413" i="2"/>
  <c r="Q413" i="2"/>
  <c r="O413" i="2"/>
  <c r="R413" i="2"/>
  <c r="S413" i="2"/>
  <c r="AG413" i="2"/>
  <c r="AN413" i="2"/>
  <c r="AO413" i="2"/>
  <c r="AP413" i="2"/>
  <c r="M414" i="2"/>
  <c r="N414" i="2"/>
  <c r="Q414" i="2"/>
  <c r="O414" i="2"/>
  <c r="R414" i="2"/>
  <c r="S414" i="2"/>
  <c r="AG414" i="2"/>
  <c r="AN414" i="2"/>
  <c r="AO414" i="2"/>
  <c r="AP414" i="2"/>
  <c r="M415" i="2"/>
  <c r="N415" i="2"/>
  <c r="Q415" i="2"/>
  <c r="O415" i="2"/>
  <c r="R415" i="2"/>
  <c r="S415" i="2"/>
  <c r="AG415" i="2"/>
  <c r="AN415" i="2"/>
  <c r="AO415" i="2"/>
  <c r="AP415" i="2"/>
  <c r="M416" i="2"/>
  <c r="N416" i="2"/>
  <c r="Q416" i="2"/>
  <c r="O416" i="2"/>
  <c r="R416" i="2"/>
  <c r="S416" i="2"/>
  <c r="AG416" i="2"/>
  <c r="AN416" i="2"/>
  <c r="AO416" i="2"/>
  <c r="AP416" i="2"/>
  <c r="M417" i="2"/>
  <c r="N417" i="2"/>
  <c r="Q417" i="2"/>
  <c r="O417" i="2"/>
  <c r="R417" i="2"/>
  <c r="S417" i="2"/>
  <c r="AG417" i="2"/>
  <c r="AN417" i="2"/>
  <c r="AO417" i="2"/>
  <c r="AP417" i="2"/>
  <c r="M418" i="2"/>
  <c r="N418" i="2"/>
  <c r="Q418" i="2"/>
  <c r="O418" i="2"/>
  <c r="R418" i="2"/>
  <c r="S418" i="2"/>
  <c r="AG418" i="2"/>
  <c r="AN418" i="2"/>
  <c r="AO418" i="2"/>
  <c r="AP418" i="2"/>
  <c r="M419" i="2"/>
  <c r="N419" i="2"/>
  <c r="Q419" i="2"/>
  <c r="O419" i="2"/>
  <c r="R419" i="2"/>
  <c r="S419" i="2"/>
  <c r="AG419" i="2"/>
  <c r="AN419" i="2"/>
  <c r="AO419" i="2"/>
  <c r="AP419" i="2"/>
  <c r="M420" i="2"/>
  <c r="N420" i="2"/>
  <c r="Q420" i="2"/>
  <c r="O420" i="2"/>
  <c r="R420" i="2"/>
  <c r="S420" i="2"/>
  <c r="AG420" i="2"/>
  <c r="AN420" i="2"/>
  <c r="AO420" i="2"/>
  <c r="AP420" i="2"/>
  <c r="M421" i="2"/>
  <c r="N421" i="2"/>
  <c r="Q421" i="2"/>
  <c r="O421" i="2"/>
  <c r="R421" i="2"/>
  <c r="S421" i="2"/>
  <c r="AG421" i="2"/>
  <c r="AN421" i="2"/>
  <c r="AO421" i="2"/>
  <c r="AP421" i="2"/>
  <c r="M422" i="2"/>
  <c r="N422" i="2"/>
  <c r="Q422" i="2"/>
  <c r="O422" i="2"/>
  <c r="R422" i="2"/>
  <c r="S422" i="2"/>
  <c r="AG422" i="2"/>
  <c r="AN422" i="2"/>
  <c r="AO422" i="2"/>
  <c r="AP422" i="2"/>
  <c r="M423" i="2"/>
  <c r="N423" i="2"/>
  <c r="Q423" i="2"/>
  <c r="O423" i="2"/>
  <c r="R423" i="2"/>
  <c r="S423" i="2"/>
  <c r="AG423" i="2"/>
  <c r="AN423" i="2"/>
  <c r="AO423" i="2"/>
  <c r="AP423" i="2"/>
  <c r="M424" i="2"/>
  <c r="N424" i="2"/>
  <c r="Q424" i="2"/>
  <c r="O424" i="2"/>
  <c r="R424" i="2"/>
  <c r="S424" i="2"/>
  <c r="AG424" i="2"/>
  <c r="AN424" i="2"/>
  <c r="AO424" i="2"/>
  <c r="AP424" i="2"/>
  <c r="M425" i="2"/>
  <c r="N425" i="2"/>
  <c r="Q425" i="2"/>
  <c r="O425" i="2"/>
  <c r="R425" i="2"/>
  <c r="S425" i="2"/>
  <c r="AG425" i="2"/>
  <c r="AN425" i="2"/>
  <c r="AO425" i="2"/>
  <c r="AP425" i="2"/>
  <c r="M426" i="2"/>
  <c r="N426" i="2"/>
  <c r="Q426" i="2"/>
  <c r="O426" i="2"/>
  <c r="R426" i="2"/>
  <c r="S426" i="2"/>
  <c r="AG426" i="2"/>
  <c r="AN426" i="2"/>
  <c r="AO426" i="2"/>
  <c r="AP426" i="2"/>
  <c r="M427" i="2"/>
  <c r="N427" i="2"/>
  <c r="Q427" i="2"/>
  <c r="O427" i="2"/>
  <c r="R427" i="2"/>
  <c r="S427" i="2"/>
  <c r="AG427" i="2"/>
  <c r="AN427" i="2"/>
  <c r="AO427" i="2"/>
  <c r="AP427" i="2"/>
  <c r="M428" i="2"/>
  <c r="N428" i="2"/>
  <c r="Q428" i="2"/>
  <c r="O428" i="2"/>
  <c r="R428" i="2"/>
  <c r="S428" i="2"/>
  <c r="AG428" i="2"/>
  <c r="AN428" i="2"/>
  <c r="AO428" i="2"/>
  <c r="AP428" i="2"/>
  <c r="M429" i="2"/>
  <c r="N429" i="2"/>
  <c r="Q429" i="2"/>
  <c r="O429" i="2"/>
  <c r="R429" i="2"/>
  <c r="S429" i="2"/>
  <c r="AG429" i="2"/>
  <c r="AN429" i="2"/>
  <c r="AO429" i="2"/>
  <c r="AP429" i="2"/>
  <c r="M430" i="2"/>
  <c r="N430" i="2"/>
  <c r="Q430" i="2"/>
  <c r="O430" i="2"/>
  <c r="R430" i="2"/>
  <c r="S430" i="2"/>
  <c r="AG430" i="2"/>
  <c r="AN430" i="2"/>
  <c r="AO430" i="2"/>
  <c r="AP430" i="2"/>
  <c r="M431" i="2"/>
  <c r="N431" i="2"/>
  <c r="Q431" i="2"/>
  <c r="O431" i="2"/>
  <c r="R431" i="2"/>
  <c r="S431" i="2"/>
  <c r="AG431" i="2"/>
  <c r="AN431" i="2"/>
  <c r="AO431" i="2"/>
  <c r="AP431" i="2"/>
  <c r="M432" i="2"/>
  <c r="N432" i="2"/>
  <c r="Q432" i="2"/>
  <c r="O432" i="2"/>
  <c r="R432" i="2"/>
  <c r="S432" i="2"/>
  <c r="AG432" i="2"/>
  <c r="AN432" i="2"/>
  <c r="AO432" i="2"/>
  <c r="AP432" i="2"/>
  <c r="M433" i="2"/>
  <c r="N433" i="2"/>
  <c r="Q433" i="2"/>
  <c r="O433" i="2"/>
  <c r="R433" i="2"/>
  <c r="S433" i="2"/>
  <c r="AG433" i="2"/>
  <c r="AN433" i="2"/>
  <c r="AO433" i="2"/>
  <c r="AP433" i="2"/>
  <c r="M434" i="2"/>
  <c r="N434" i="2"/>
  <c r="Q434" i="2"/>
  <c r="O434" i="2"/>
  <c r="R434" i="2"/>
  <c r="S434" i="2"/>
  <c r="AG434" i="2"/>
  <c r="AN434" i="2"/>
  <c r="AO434" i="2"/>
  <c r="AP434" i="2"/>
  <c r="M435" i="2"/>
  <c r="N435" i="2"/>
  <c r="Q435" i="2"/>
  <c r="O435" i="2"/>
  <c r="R435" i="2"/>
  <c r="S435" i="2"/>
  <c r="AG435" i="2"/>
  <c r="AN435" i="2"/>
  <c r="AO435" i="2"/>
  <c r="AP435" i="2"/>
  <c r="M436" i="2"/>
  <c r="N436" i="2"/>
  <c r="Q436" i="2"/>
  <c r="O436" i="2"/>
  <c r="R436" i="2"/>
  <c r="S436" i="2"/>
  <c r="AG436" i="2"/>
  <c r="AN436" i="2"/>
  <c r="AO436" i="2"/>
  <c r="AP436" i="2"/>
  <c r="M437" i="2"/>
  <c r="N437" i="2"/>
  <c r="Q437" i="2"/>
  <c r="O437" i="2"/>
  <c r="R437" i="2"/>
  <c r="S437" i="2"/>
  <c r="AG437" i="2"/>
  <c r="AN437" i="2"/>
  <c r="AO437" i="2"/>
  <c r="AP437" i="2"/>
  <c r="M438" i="2"/>
  <c r="N438" i="2"/>
  <c r="Q438" i="2"/>
  <c r="O438" i="2"/>
  <c r="R438" i="2"/>
  <c r="S438" i="2"/>
  <c r="AG438" i="2"/>
  <c r="AN438" i="2"/>
  <c r="AO438" i="2"/>
  <c r="AP438" i="2"/>
  <c r="M439" i="2"/>
  <c r="N439" i="2"/>
  <c r="Q439" i="2"/>
  <c r="O439" i="2"/>
  <c r="R439" i="2"/>
  <c r="S439" i="2"/>
  <c r="AG439" i="2"/>
  <c r="AN439" i="2"/>
  <c r="AO439" i="2"/>
  <c r="AP439" i="2"/>
  <c r="M440" i="2"/>
  <c r="N440" i="2"/>
  <c r="Q440" i="2"/>
  <c r="O440" i="2"/>
  <c r="R440" i="2"/>
  <c r="S440" i="2"/>
  <c r="AG440" i="2"/>
  <c r="AN440" i="2"/>
  <c r="AO440" i="2"/>
  <c r="AP440" i="2"/>
  <c r="M441" i="2"/>
  <c r="N441" i="2"/>
  <c r="Q441" i="2"/>
  <c r="O441" i="2"/>
  <c r="R441" i="2"/>
  <c r="S441" i="2"/>
  <c r="AG441" i="2"/>
  <c r="AN441" i="2"/>
  <c r="AO441" i="2"/>
  <c r="AP441" i="2"/>
  <c r="M442" i="2"/>
  <c r="N442" i="2"/>
  <c r="Q442" i="2"/>
  <c r="O442" i="2"/>
  <c r="R442" i="2"/>
  <c r="S442" i="2"/>
  <c r="AG442" i="2"/>
  <c r="AN442" i="2"/>
  <c r="AO442" i="2"/>
  <c r="AP442" i="2"/>
  <c r="M443" i="2"/>
  <c r="N443" i="2"/>
  <c r="Q443" i="2"/>
  <c r="O443" i="2"/>
  <c r="R443" i="2"/>
  <c r="S443" i="2"/>
  <c r="AG443" i="2"/>
  <c r="AN443" i="2"/>
  <c r="AO443" i="2"/>
  <c r="AP443" i="2"/>
  <c r="M444" i="2"/>
  <c r="N444" i="2"/>
  <c r="Q444" i="2"/>
  <c r="O444" i="2"/>
  <c r="R444" i="2"/>
  <c r="S444" i="2"/>
  <c r="AG444" i="2"/>
  <c r="AN444" i="2"/>
  <c r="AO444" i="2"/>
  <c r="AP444" i="2"/>
  <c r="M445" i="2"/>
  <c r="N445" i="2"/>
  <c r="Q445" i="2"/>
  <c r="O445" i="2"/>
  <c r="R445" i="2"/>
  <c r="S445" i="2"/>
  <c r="AG445" i="2"/>
  <c r="AN445" i="2"/>
  <c r="AO445" i="2"/>
  <c r="AP445" i="2"/>
  <c r="M446" i="2"/>
  <c r="N446" i="2"/>
  <c r="Q446" i="2"/>
  <c r="O446" i="2"/>
  <c r="R446" i="2"/>
  <c r="S446" i="2"/>
  <c r="AG446" i="2"/>
  <c r="AN446" i="2"/>
  <c r="AO446" i="2"/>
  <c r="AP446" i="2"/>
  <c r="M447" i="2"/>
  <c r="N447" i="2"/>
  <c r="Q447" i="2"/>
  <c r="O447" i="2"/>
  <c r="R447" i="2"/>
  <c r="S447" i="2"/>
  <c r="AG447" i="2"/>
  <c r="AN447" i="2"/>
  <c r="AO447" i="2"/>
  <c r="AP447" i="2"/>
  <c r="M448" i="2"/>
  <c r="N448" i="2"/>
  <c r="Q448" i="2"/>
  <c r="O448" i="2"/>
  <c r="R448" i="2"/>
  <c r="S448" i="2"/>
  <c r="AG448" i="2"/>
  <c r="AN448" i="2"/>
  <c r="AO448" i="2"/>
  <c r="AP448" i="2"/>
  <c r="M449" i="2"/>
  <c r="N449" i="2"/>
  <c r="Q449" i="2"/>
  <c r="O449" i="2"/>
  <c r="R449" i="2"/>
  <c r="S449" i="2"/>
  <c r="AG449" i="2"/>
  <c r="AN449" i="2"/>
  <c r="AO449" i="2"/>
  <c r="AP449" i="2"/>
  <c r="M450" i="2"/>
  <c r="N450" i="2"/>
  <c r="Q450" i="2"/>
  <c r="O450" i="2"/>
  <c r="R450" i="2"/>
  <c r="S450" i="2"/>
  <c r="AG450" i="2"/>
  <c r="AN450" i="2"/>
  <c r="AO450" i="2"/>
  <c r="AP450" i="2"/>
  <c r="M451" i="2"/>
  <c r="N451" i="2"/>
  <c r="Q451" i="2"/>
  <c r="O451" i="2"/>
  <c r="R451" i="2"/>
  <c r="S451" i="2"/>
  <c r="AG451" i="2"/>
  <c r="AN451" i="2"/>
  <c r="AO451" i="2"/>
  <c r="AP451" i="2"/>
  <c r="M452" i="2"/>
  <c r="N452" i="2"/>
  <c r="Q452" i="2"/>
  <c r="O452" i="2"/>
  <c r="R452" i="2"/>
  <c r="S452" i="2"/>
  <c r="AG452" i="2"/>
  <c r="AN452" i="2"/>
  <c r="AO452" i="2"/>
  <c r="AP452" i="2"/>
  <c r="M453" i="2"/>
  <c r="N453" i="2"/>
  <c r="Q453" i="2"/>
  <c r="O453" i="2"/>
  <c r="R453" i="2"/>
  <c r="S453" i="2"/>
  <c r="AG453" i="2"/>
  <c r="AN453" i="2"/>
  <c r="AO453" i="2"/>
  <c r="AP453" i="2"/>
  <c r="M454" i="2"/>
  <c r="N454" i="2"/>
  <c r="Q454" i="2"/>
  <c r="O454" i="2"/>
  <c r="R454" i="2"/>
  <c r="S454" i="2"/>
  <c r="AG454" i="2"/>
  <c r="AN454" i="2"/>
  <c r="AO454" i="2"/>
  <c r="AP454" i="2"/>
  <c r="M455" i="2"/>
  <c r="N455" i="2"/>
  <c r="Q455" i="2"/>
  <c r="O455" i="2"/>
  <c r="R455" i="2"/>
  <c r="S455" i="2"/>
  <c r="AG455" i="2"/>
  <c r="AN455" i="2"/>
  <c r="AO455" i="2"/>
  <c r="AP455" i="2"/>
  <c r="M456" i="2"/>
  <c r="N456" i="2"/>
  <c r="Q456" i="2"/>
  <c r="O456" i="2"/>
  <c r="R456" i="2"/>
  <c r="S456" i="2"/>
  <c r="AG456" i="2"/>
  <c r="AN456" i="2"/>
  <c r="AO456" i="2"/>
  <c r="AP456" i="2"/>
  <c r="M457" i="2"/>
  <c r="N457" i="2"/>
  <c r="Q457" i="2"/>
  <c r="O457" i="2"/>
  <c r="R457" i="2"/>
  <c r="S457" i="2"/>
  <c r="AG457" i="2"/>
  <c r="AN457" i="2"/>
  <c r="AO457" i="2"/>
  <c r="AP457" i="2"/>
  <c r="M458" i="2"/>
  <c r="N458" i="2"/>
  <c r="Q458" i="2"/>
  <c r="O458" i="2"/>
  <c r="R458" i="2"/>
  <c r="S458" i="2"/>
  <c r="AG458" i="2"/>
  <c r="AN458" i="2"/>
  <c r="AO458" i="2"/>
  <c r="AP458" i="2"/>
  <c r="M459" i="2"/>
  <c r="N459" i="2"/>
  <c r="Q459" i="2"/>
  <c r="O459" i="2"/>
  <c r="R459" i="2"/>
  <c r="S459" i="2"/>
  <c r="AG459" i="2"/>
  <c r="AN459" i="2"/>
  <c r="AO459" i="2"/>
  <c r="AP459" i="2"/>
  <c r="M460" i="2"/>
  <c r="N460" i="2"/>
  <c r="Q460" i="2"/>
  <c r="O460" i="2"/>
  <c r="R460" i="2"/>
  <c r="S460" i="2"/>
  <c r="AG460" i="2"/>
  <c r="AN460" i="2"/>
  <c r="AO460" i="2"/>
  <c r="AP460" i="2"/>
  <c r="M461" i="2"/>
  <c r="N461" i="2"/>
  <c r="Q461" i="2"/>
  <c r="O461" i="2"/>
  <c r="R461" i="2"/>
  <c r="S461" i="2"/>
  <c r="AG461" i="2"/>
  <c r="AN461" i="2"/>
  <c r="AO461" i="2"/>
  <c r="AP461" i="2"/>
  <c r="M462" i="2"/>
  <c r="N462" i="2"/>
  <c r="Q462" i="2"/>
  <c r="O462" i="2"/>
  <c r="R462" i="2"/>
  <c r="S462" i="2"/>
  <c r="AG462" i="2"/>
  <c r="AN462" i="2"/>
  <c r="AO462" i="2"/>
  <c r="AP462" i="2"/>
  <c r="M463" i="2"/>
  <c r="N463" i="2"/>
  <c r="Q463" i="2"/>
  <c r="O463" i="2"/>
  <c r="R463" i="2"/>
  <c r="S463" i="2"/>
  <c r="AG463" i="2"/>
  <c r="AN463" i="2"/>
  <c r="AO463" i="2"/>
  <c r="AP463" i="2"/>
  <c r="M464" i="2"/>
  <c r="N464" i="2"/>
  <c r="Q464" i="2"/>
  <c r="O464" i="2"/>
  <c r="R464" i="2"/>
  <c r="S464" i="2"/>
  <c r="AG464" i="2"/>
  <c r="AN464" i="2"/>
  <c r="AO464" i="2"/>
  <c r="AP464" i="2"/>
  <c r="M465" i="2"/>
  <c r="N465" i="2"/>
  <c r="Q465" i="2"/>
  <c r="O465" i="2"/>
  <c r="R465" i="2"/>
  <c r="S465" i="2"/>
  <c r="AG465" i="2"/>
  <c r="AN465" i="2"/>
  <c r="AO465" i="2"/>
  <c r="AP465" i="2"/>
  <c r="M466" i="2"/>
  <c r="N466" i="2"/>
  <c r="Q466" i="2"/>
  <c r="O466" i="2"/>
  <c r="R466" i="2"/>
  <c r="S466" i="2"/>
  <c r="AG466" i="2"/>
  <c r="AN466" i="2"/>
  <c r="AO466" i="2"/>
  <c r="AP466" i="2"/>
  <c r="M467" i="2"/>
  <c r="N467" i="2"/>
  <c r="Q467" i="2"/>
  <c r="O467" i="2"/>
  <c r="R467" i="2"/>
  <c r="S467" i="2"/>
  <c r="AG467" i="2"/>
  <c r="AN467" i="2"/>
  <c r="AO467" i="2"/>
  <c r="AP467" i="2"/>
  <c r="M468" i="2"/>
  <c r="N468" i="2"/>
  <c r="Q468" i="2"/>
  <c r="O468" i="2"/>
  <c r="R468" i="2"/>
  <c r="S468" i="2"/>
  <c r="AG468" i="2"/>
  <c r="AN468" i="2"/>
  <c r="AO468" i="2"/>
  <c r="AP468" i="2"/>
  <c r="M469" i="2"/>
  <c r="N469" i="2"/>
  <c r="Q469" i="2"/>
  <c r="O469" i="2"/>
  <c r="R469" i="2"/>
  <c r="S469" i="2"/>
  <c r="AG469" i="2"/>
  <c r="AN469" i="2"/>
  <c r="AO469" i="2"/>
  <c r="AP469" i="2"/>
  <c r="M470" i="2"/>
  <c r="N470" i="2"/>
  <c r="Q470" i="2"/>
  <c r="O470" i="2"/>
  <c r="R470" i="2"/>
  <c r="S470" i="2"/>
  <c r="AG470" i="2"/>
  <c r="AN470" i="2"/>
  <c r="AO470" i="2"/>
  <c r="AP470" i="2"/>
  <c r="M471" i="2"/>
  <c r="N471" i="2"/>
  <c r="Q471" i="2"/>
  <c r="O471" i="2"/>
  <c r="R471" i="2"/>
  <c r="S471" i="2"/>
  <c r="AG471" i="2"/>
  <c r="AN471" i="2"/>
  <c r="AO471" i="2"/>
  <c r="AP471" i="2"/>
  <c r="M472" i="2"/>
  <c r="N472" i="2"/>
  <c r="Q472" i="2"/>
  <c r="O472" i="2"/>
  <c r="R472" i="2"/>
  <c r="S472" i="2"/>
  <c r="AG472" i="2"/>
  <c r="AN472" i="2"/>
  <c r="AO472" i="2"/>
  <c r="AP472" i="2"/>
  <c r="M473" i="2"/>
  <c r="N473" i="2"/>
  <c r="Q473" i="2"/>
  <c r="O473" i="2"/>
  <c r="R473" i="2"/>
  <c r="S473" i="2"/>
  <c r="AG473" i="2"/>
  <c r="AN473" i="2"/>
  <c r="AO473" i="2"/>
  <c r="AP473" i="2"/>
  <c r="M474" i="2"/>
  <c r="N474" i="2"/>
  <c r="Q474" i="2"/>
  <c r="O474" i="2"/>
  <c r="R474" i="2"/>
  <c r="S474" i="2"/>
  <c r="AG474" i="2"/>
  <c r="AN474" i="2"/>
  <c r="AO474" i="2"/>
  <c r="AP474" i="2"/>
  <c r="M475" i="2"/>
  <c r="N475" i="2"/>
  <c r="Q475" i="2"/>
  <c r="O475" i="2"/>
  <c r="R475" i="2"/>
  <c r="S475" i="2"/>
  <c r="AG475" i="2"/>
  <c r="AN475" i="2"/>
  <c r="AO475" i="2"/>
  <c r="AP475" i="2"/>
  <c r="M476" i="2"/>
  <c r="N476" i="2"/>
  <c r="Q476" i="2"/>
  <c r="O476" i="2"/>
  <c r="R476" i="2"/>
  <c r="S476" i="2"/>
  <c r="AG476" i="2"/>
  <c r="AN476" i="2"/>
  <c r="AO476" i="2"/>
  <c r="AP476" i="2"/>
  <c r="M477" i="2"/>
  <c r="N477" i="2"/>
  <c r="Q477" i="2"/>
  <c r="O477" i="2"/>
  <c r="R477" i="2"/>
  <c r="S477" i="2"/>
  <c r="AG477" i="2"/>
  <c r="AN477" i="2"/>
  <c r="AO477" i="2"/>
  <c r="AP477" i="2"/>
  <c r="M478" i="2"/>
  <c r="N478" i="2"/>
  <c r="Q478" i="2"/>
  <c r="O478" i="2"/>
  <c r="R478" i="2"/>
  <c r="S478" i="2"/>
  <c r="AG478" i="2"/>
  <c r="AN478" i="2"/>
  <c r="AO478" i="2"/>
  <c r="AP478" i="2"/>
  <c r="M479" i="2"/>
  <c r="N479" i="2"/>
  <c r="Q479" i="2"/>
  <c r="O479" i="2"/>
  <c r="R479" i="2"/>
  <c r="S479" i="2"/>
  <c r="AG479" i="2"/>
  <c r="AN479" i="2"/>
  <c r="AO479" i="2"/>
  <c r="AP479" i="2"/>
  <c r="M480" i="2"/>
  <c r="N480" i="2"/>
  <c r="Q480" i="2"/>
  <c r="O480" i="2"/>
  <c r="R480" i="2"/>
  <c r="S480" i="2"/>
  <c r="AG480" i="2"/>
  <c r="AN480" i="2"/>
  <c r="AO480" i="2"/>
  <c r="AP480" i="2"/>
  <c r="M481" i="2"/>
  <c r="N481" i="2"/>
  <c r="Q481" i="2"/>
  <c r="O481" i="2"/>
  <c r="R481" i="2"/>
  <c r="S481" i="2"/>
  <c r="AG481" i="2"/>
  <c r="AN481" i="2"/>
  <c r="AO481" i="2"/>
  <c r="AP481" i="2"/>
  <c r="M482" i="2"/>
  <c r="N482" i="2"/>
  <c r="Q482" i="2"/>
  <c r="O482" i="2"/>
  <c r="R482" i="2"/>
  <c r="S482" i="2"/>
  <c r="AG482" i="2"/>
  <c r="AN482" i="2"/>
  <c r="AO482" i="2"/>
  <c r="AP482" i="2"/>
  <c r="M483" i="2"/>
  <c r="N483" i="2"/>
  <c r="Q483" i="2"/>
  <c r="O483" i="2"/>
  <c r="R483" i="2"/>
  <c r="S483" i="2"/>
  <c r="AG483" i="2"/>
  <c r="AN483" i="2"/>
  <c r="AO483" i="2"/>
  <c r="AP483" i="2"/>
  <c r="M484" i="2"/>
  <c r="N484" i="2"/>
  <c r="Q484" i="2"/>
  <c r="O484" i="2"/>
  <c r="R484" i="2"/>
  <c r="S484" i="2"/>
  <c r="AG484" i="2"/>
  <c r="AN484" i="2"/>
  <c r="AO484" i="2"/>
  <c r="AP484" i="2"/>
  <c r="AO4" i="2"/>
  <c r="AP4" i="2"/>
  <c r="M4" i="2"/>
  <c r="N4" i="2"/>
  <c r="Q4" i="2"/>
  <c r="O4" i="2"/>
  <c r="R4" i="2"/>
  <c r="S4" i="2"/>
  <c r="AG4" i="2"/>
  <c r="AN4" i="2"/>
  <c r="D41" i="2"/>
  <c r="D42" i="2"/>
  <c r="D43" i="2"/>
  <c r="D4" i="2"/>
  <c r="D5" i="2"/>
</calcChain>
</file>

<file path=xl/sharedStrings.xml><?xml version="1.0" encoding="utf-8"?>
<sst xmlns="http://schemas.openxmlformats.org/spreadsheetml/2006/main" count="165" uniqueCount="135">
  <si>
    <t>20k</t>
  </si>
  <si>
    <t>16k</t>
  </si>
  <si>
    <t>12k5</t>
  </si>
  <si>
    <t>10k</t>
  </si>
  <si>
    <t>8k</t>
  </si>
  <si>
    <t>6k3</t>
  </si>
  <si>
    <t>5k</t>
  </si>
  <si>
    <t>4k</t>
  </si>
  <si>
    <t>3k15</t>
  </si>
  <si>
    <t>2k5</t>
  </si>
  <si>
    <t>2k</t>
  </si>
  <si>
    <t>1k6</t>
  </si>
  <si>
    <t>1k25</t>
  </si>
  <si>
    <t>1k</t>
  </si>
  <si>
    <t>x</t>
  </si>
  <si>
    <t>points</t>
  </si>
  <si>
    <t>f</t>
  </si>
  <si>
    <t>ISO f</t>
  </si>
  <si>
    <t>level</t>
  </si>
  <si>
    <t>sum</t>
  </si>
  <si>
    <t>y</t>
  </si>
  <si>
    <t>r (Lv lin)</t>
  </si>
  <si>
    <t>info@merlijnvanveen.nl</t>
  </si>
  <si>
    <t>ENVIRONMENT</t>
  </si>
  <si>
    <t>HELPERS</t>
  </si>
  <si>
    <t>2pi</t>
  </si>
  <si>
    <t>pi</t>
  </si>
  <si>
    <t>cycles</t>
  </si>
  <si>
    <t>temp</t>
  </si>
  <si>
    <t>c</t>
  </si>
  <si>
    <t>ripple</t>
  </si>
  <si>
    <t>INFO</t>
  </si>
  <si>
    <t>period (ms)</t>
  </si>
  <si>
    <t>phase (deg)</t>
  </si>
  <si>
    <t>phase (rad)</t>
  </si>
  <si>
    <t>re (x)</t>
  </si>
  <si>
    <t>im (y)</t>
  </si>
  <si>
    <t>re sum (x)</t>
  </si>
  <si>
    <t>im sum (y)</t>
  </si>
  <si>
    <t>Lv log A</t>
  </si>
  <si>
    <t>Lv log B</t>
  </si>
  <si>
    <t>Lv log C</t>
  </si>
  <si>
    <t>max sum</t>
  </si>
  <si>
    <t>min sum</t>
  </si>
  <si>
    <t>yellow</t>
  </si>
  <si>
    <t>cells are variables</t>
  </si>
  <si>
    <t>orange</t>
  </si>
  <si>
    <t>cells excusively 0 or 1 (off/on)</t>
  </si>
  <si>
    <t>Copyright © 2014 Merlijn van Veen.</t>
  </si>
  <si>
    <t>All Rights Reserved.</t>
  </si>
  <si>
    <t>tonal</t>
  </si>
  <si>
    <t>spatial</t>
  </si>
  <si>
    <t>echo</t>
  </si>
  <si>
    <t>a</t>
  </si>
  <si>
    <t>b</t>
  </si>
  <si>
    <t>d</t>
  </si>
  <si>
    <t>e</t>
  </si>
  <si>
    <t>s</t>
  </si>
  <si>
    <t>dt</t>
  </si>
  <si>
    <t>mic</t>
  </si>
  <si>
    <t>a'</t>
  </si>
  <si>
    <t>M</t>
  </si>
  <si>
    <t>D</t>
  </si>
  <si>
    <t>d'</t>
  </si>
  <si>
    <t>b'</t>
  </si>
  <si>
    <t>c'</t>
  </si>
  <si>
    <t>e'</t>
  </si>
  <si>
    <t>f'</t>
  </si>
  <si>
    <t>a' y M&lt;D</t>
  </si>
  <si>
    <t>a' y M&gt;D</t>
  </si>
  <si>
    <t>b/a</t>
  </si>
  <si>
    <t>e/d</t>
  </si>
  <si>
    <t>XO M</t>
  </si>
  <si>
    <t>XO D</t>
  </si>
  <si>
    <t>offset</t>
  </si>
  <si>
    <t>POSITION</t>
  </si>
  <si>
    <t>distance</t>
  </si>
  <si>
    <t>height</t>
  </si>
  <si>
    <t>delay</t>
  </si>
  <si>
    <t>microphone</t>
  </si>
  <si>
    <t>time offset</t>
  </si>
  <si>
    <t>DELAY SETTINGS</t>
  </si>
  <si>
    <t>c1</t>
  </si>
  <si>
    <t>c2</t>
  </si>
  <si>
    <t>plane</t>
  </si>
  <si>
    <t>XO plot</t>
  </si>
  <si>
    <t>x-scale</t>
  </si>
  <si>
    <t>y-scale</t>
  </si>
  <si>
    <t>tot delay @ mic</t>
  </si>
  <si>
    <t>dist</t>
  </si>
  <si>
    <t>time</t>
  </si>
  <si>
    <t>LABELS</t>
  </si>
  <si>
    <t>main</t>
  </si>
  <si>
    <t>delay temp</t>
  </si>
  <si>
    <t>delay @ mic</t>
  </si>
  <si>
    <t>sum @ mic</t>
  </si>
  <si>
    <t>delay @ XO</t>
  </si>
  <si>
    <t>level delay @ mic lin</t>
  </si>
  <si>
    <t>level main @ mic lin</t>
  </si>
  <si>
    <t>level main @ XO lin</t>
  </si>
  <si>
    <t>level delay @ XO lin</t>
  </si>
  <si>
    <t>plot @ mic</t>
  </si>
  <si>
    <t>plot @ XO</t>
  </si>
  <si>
    <t>level main @ XO log</t>
  </si>
  <si>
    <t>level delay @ XO log</t>
  </si>
  <si>
    <t>plot refined @ mic</t>
  </si>
  <si>
    <t>plot refined @ XO</t>
  </si>
  <si>
    <t>point</t>
  </si>
  <si>
    <t>audience plane length</t>
  </si>
  <si>
    <t>interval</t>
  </si>
  <si>
    <t>dist M</t>
  </si>
  <si>
    <t>dist D</t>
  </si>
  <si>
    <t>INVSQL M</t>
  </si>
  <si>
    <t>INVSQL D</t>
  </si>
  <si>
    <t>level log</t>
  </si>
  <si>
    <t>rel time</t>
  </si>
  <si>
    <t>ripple lin</t>
  </si>
  <si>
    <t>main rel level lin</t>
  </si>
  <si>
    <t>cancel</t>
  </si>
  <si>
    <t>plot refine main rel level</t>
  </si>
  <si>
    <t>comb</t>
  </si>
  <si>
    <t>combine</t>
  </si>
  <si>
    <t>iso</t>
  </si>
  <si>
    <t>ripple refine</t>
  </si>
  <si>
    <t>change (T2)</t>
  </si>
  <si>
    <t>XO sync shift</t>
  </si>
  <si>
    <t>total time @ mic</t>
  </si>
  <si>
    <t>elec. delay sync (T1)</t>
  </si>
  <si>
    <t>temp. change (T2)</t>
  </si>
  <si>
    <t>temp. (T1)</t>
  </si>
  <si>
    <t>time refine</t>
  </si>
  <si>
    <t>&lt;= 5 ms</t>
  </si>
  <si>
    <t>&gt; 5 ms</t>
  </si>
  <si>
    <t>DELAY ADJUSTMENT</t>
  </si>
  <si>
    <t>1st dip @ 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</si>
</sst>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\ &quot;°C&quot;"/>
    <numFmt numFmtId="165" formatCode="0\ &quot;m/s&quot;"/>
    <numFmt numFmtId="166" formatCode="0\ &quot;Hz&quot;"/>
    <numFmt numFmtId="167" formatCode="0.00\ &quot;m&quot;"/>
    <numFmt numFmtId="168" formatCode="0.0\ &quot;dB&quot;"/>
    <numFmt numFmtId="169" formatCode="0.00\ &quot;ms&quot;"/>
    <numFmt numFmtId="170" formatCode="0.0\ &quot;°C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FF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Protection="1"/>
    <xf numFmtId="0" fontId="4" fillId="4" borderId="0" xfId="0" applyFont="1" applyFill="1" applyAlignment="1" applyProtection="1">
      <alignment horizontal="right"/>
    </xf>
    <xf numFmtId="0" fontId="4" fillId="2" borderId="0" xfId="0" applyFont="1" applyFill="1" applyProtection="1"/>
    <xf numFmtId="0" fontId="4" fillId="3" borderId="0" xfId="0" applyFont="1" applyFill="1" applyAlignment="1" applyProtection="1">
      <alignment horizontal="right"/>
    </xf>
    <xf numFmtId="0" fontId="5" fillId="2" borderId="0" xfId="1" applyFont="1" applyFill="1" applyProtection="1"/>
    <xf numFmtId="0" fontId="1" fillId="2" borderId="0" xfId="0" applyFont="1" applyFill="1" applyProtection="1"/>
    <xf numFmtId="0" fontId="7" fillId="2" borderId="0" xfId="0" applyFont="1" applyFill="1" applyProtection="1"/>
    <xf numFmtId="0" fontId="7" fillId="2" borderId="1" xfId="0" applyFont="1" applyFill="1" applyBorder="1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64" fontId="1" fillId="4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</xf>
    <xf numFmtId="170" fontId="1" fillId="4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</xf>
    <xf numFmtId="0" fontId="6" fillId="5" borderId="1" xfId="0" applyFont="1" applyFill="1" applyBorder="1" applyProtection="1"/>
    <xf numFmtId="0" fontId="1" fillId="5" borderId="1" xfId="0" applyFont="1" applyFill="1" applyBorder="1" applyProtection="1"/>
    <xf numFmtId="0" fontId="1" fillId="5" borderId="1" xfId="0" applyFont="1" applyFill="1" applyBorder="1" applyAlignment="1" applyProtection="1">
      <alignment horizontal="center"/>
    </xf>
    <xf numFmtId="168" fontId="1" fillId="4" borderId="0" xfId="0" applyNumberFormat="1" applyFont="1" applyFill="1" applyAlignment="1" applyProtection="1">
      <alignment horizontal="center"/>
      <protection locked="0"/>
    </xf>
    <xf numFmtId="0" fontId="1" fillId="0" borderId="0" xfId="0" applyFont="1"/>
    <xf numFmtId="169" fontId="1" fillId="2" borderId="0" xfId="0" applyNumberFormat="1" applyFont="1" applyFill="1" applyAlignment="1" applyProtection="1">
      <alignment horizontal="center"/>
    </xf>
    <xf numFmtId="169" fontId="1" fillId="2" borderId="1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Protection="1"/>
    <xf numFmtId="166" fontId="1" fillId="2" borderId="0" xfId="0" applyNumberFormat="1" applyFont="1" applyFill="1" applyAlignment="1" applyProtection="1">
      <alignment horizontal="center"/>
    </xf>
    <xf numFmtId="167" fontId="1" fillId="2" borderId="0" xfId="0" applyNumberFormat="1" applyFont="1" applyFill="1" applyAlignment="1" applyProtection="1">
      <alignment horizontal="center"/>
    </xf>
    <xf numFmtId="0" fontId="6" fillId="5" borderId="0" xfId="0" applyFont="1" applyFill="1" applyProtection="1"/>
    <xf numFmtId="0" fontId="6" fillId="7" borderId="0" xfId="0" applyFont="1" applyFill="1" applyProtection="1"/>
    <xf numFmtId="0" fontId="7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Fill="1" applyBorder="1" applyProtection="1"/>
    <xf numFmtId="0" fontId="1" fillId="0" borderId="0" xfId="21" applyNumberFormat="1" applyFont="1" applyProtection="1"/>
    <xf numFmtId="0" fontId="7" fillId="2" borderId="1" xfId="0" applyNumberFormat="1" applyFont="1" applyFill="1" applyBorder="1" applyProtection="1"/>
    <xf numFmtId="0" fontId="1" fillId="2" borderId="1" xfId="0" applyNumberFormat="1" applyFont="1" applyFill="1" applyBorder="1" applyProtection="1"/>
    <xf numFmtId="0" fontId="7" fillId="0" borderId="3" xfId="0" applyNumberFormat="1" applyFont="1" applyFill="1" applyBorder="1" applyAlignment="1" applyProtection="1">
      <alignment horizontal="center"/>
    </xf>
    <xf numFmtId="0" fontId="7" fillId="0" borderId="4" xfId="0" applyNumberFormat="1" applyFont="1" applyBorder="1" applyAlignment="1" applyProtection="1">
      <alignment horizontal="center"/>
    </xf>
    <xf numFmtId="0" fontId="1" fillId="0" borderId="0" xfId="21" applyNumberFormat="1" applyFont="1" applyAlignment="1" applyProtection="1">
      <alignment horizontal="center"/>
    </xf>
    <xf numFmtId="0" fontId="1" fillId="0" borderId="0" xfId="21" applyNumberFormat="1" applyFont="1" applyFill="1" applyProtection="1"/>
    <xf numFmtId="0" fontId="1" fillId="0" borderId="0" xfId="0" applyNumberFormat="1" applyFont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Protection="1"/>
    <xf numFmtId="0" fontId="1" fillId="2" borderId="0" xfId="0" applyNumberFormat="1" applyFont="1" applyFill="1" applyProtection="1"/>
    <xf numFmtId="0" fontId="1" fillId="6" borderId="0" xfId="0" applyNumberFormat="1" applyFont="1" applyFill="1" applyBorder="1" applyProtection="1"/>
    <xf numFmtId="0" fontId="1" fillId="6" borderId="4" xfId="0" applyNumberFormat="1" applyFont="1" applyFill="1" applyBorder="1" applyProtection="1"/>
    <xf numFmtId="0" fontId="7" fillId="2" borderId="0" xfId="0" applyNumberFormat="1" applyFont="1" applyFill="1" applyBorder="1" applyProtection="1"/>
    <xf numFmtId="0" fontId="1" fillId="0" borderId="0" xfId="0" applyNumberFormat="1" applyFont="1" applyBorder="1" applyProtection="1"/>
    <xf numFmtId="0" fontId="1" fillId="6" borderId="0" xfId="0" applyNumberFormat="1" applyFont="1" applyFill="1" applyProtection="1"/>
    <xf numFmtId="0" fontId="1" fillId="2" borderId="0" xfId="0" applyNumberFormat="1" applyFont="1" applyFill="1" applyBorder="1" applyProtection="1"/>
    <xf numFmtId="0" fontId="8" fillId="2" borderId="0" xfId="0" applyNumberFormat="1" applyFont="1" applyFill="1" applyBorder="1" applyProtection="1"/>
    <xf numFmtId="0" fontId="9" fillId="2" borderId="0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4" borderId="0" xfId="0" applyNumberFormat="1" applyFont="1" applyFill="1" applyAlignment="1" applyProtection="1">
      <alignment horizontal="center"/>
    </xf>
    <xf numFmtId="0" fontId="6" fillId="5" borderId="1" xfId="0" applyNumberFormat="1" applyFont="1" applyFill="1" applyBorder="1" applyProtection="1"/>
    <xf numFmtId="0" fontId="1" fillId="5" borderId="1" xfId="0" applyNumberFormat="1" applyFont="1" applyFill="1" applyBorder="1" applyProtection="1"/>
    <xf numFmtId="0" fontId="1" fillId="5" borderId="1" xfId="0" applyNumberFormat="1" applyFont="1" applyFill="1" applyBorder="1" applyAlignment="1" applyProtection="1">
      <alignment horizontal="center"/>
    </xf>
    <xf numFmtId="0" fontId="1" fillId="0" borderId="0" xfId="21" applyNumberFormat="1" applyFont="1" applyAlignment="1" applyProtection="1">
      <alignment horizontal="right"/>
    </xf>
    <xf numFmtId="0" fontId="1" fillId="0" borderId="0" xfId="0" applyNumberFormat="1" applyFont="1" applyAlignment="1" applyProtection="1">
      <alignment horizontal="right"/>
    </xf>
    <xf numFmtId="0" fontId="8" fillId="0" borderId="0" xfId="0" applyNumberFormat="1" applyFont="1" applyFill="1" applyBorder="1" applyProtection="1"/>
    <xf numFmtId="0" fontId="9" fillId="0" borderId="0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1" fillId="0" borderId="2" xfId="0" applyNumberFormat="1" applyFont="1" applyBorder="1" applyProtection="1"/>
    <xf numFmtId="167" fontId="1" fillId="4" borderId="0" xfId="0" applyNumberFormat="1" applyFont="1" applyFill="1" applyAlignment="1" applyProtection="1">
      <alignment horizontal="center"/>
      <protection locked="0"/>
    </xf>
    <xf numFmtId="169" fontId="1" fillId="4" borderId="0" xfId="0" applyNumberFormat="1" applyFont="1" applyFill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</cellXfs>
  <cellStyles count="3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1" builtinId="8"/>
    <cellStyle name="Normal" xfId="0" builtinId="0"/>
    <cellStyle name="Normal 2" xfId="21"/>
  </cellStyles>
  <dxfs count="0"/>
  <tableStyles count="0" defaultTableStyle="TableStyleMedium9" defaultPivotStyle="PivotStyleLight16"/>
  <colors>
    <mruColors>
      <color rgb="FF0070C0"/>
      <color rgb="FF00B050"/>
      <color rgb="FF8000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4" Type="http://schemas.openxmlformats.org/officeDocument/2006/relationships/image" Target="../media/image1.png"/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Calc!$B$48</c:f>
          <c:strCache>
            <c:ptCount val="1"/>
            <c:pt idx="0">
              <c:v>level @ mic :: 47,94 sync + 0 temp. + 0 offset = 47,94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505557731527127"/>
          <c:y val="0.135064935064935"/>
          <c:w val="0.82766035034643"/>
          <c:h val="0.682800132937928"/>
        </c:manualLayout>
      </c:layout>
      <c:lineChart>
        <c:grouping val="standard"/>
        <c:varyColors val="0"/>
        <c:ser>
          <c:idx val="0"/>
          <c:order val="0"/>
          <c:tx>
            <c:v>main</c:v>
          </c:tx>
          <c:spPr>
            <a:ln w="28575" cmpd="sng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Calc!$H$4:$H$484</c:f>
              <c:strCache>
                <c:ptCount val="481"/>
                <c:pt idx="0">
                  <c:v>20</c:v>
                </c:pt>
                <c:pt idx="1">
                  <c:v>20,28990416</c:v>
                </c:pt>
                <c:pt idx="2">
                  <c:v>20,58401054</c:v>
                </c:pt>
                <c:pt idx="3">
                  <c:v>20,88238006</c:v>
                </c:pt>
                <c:pt idx="4">
                  <c:v>21,1850745</c:v>
                </c:pt>
                <c:pt idx="5">
                  <c:v>21,49215657</c:v>
                </c:pt>
                <c:pt idx="6">
                  <c:v>21,80368985</c:v>
                </c:pt>
                <c:pt idx="7">
                  <c:v>22,11973887</c:v>
                </c:pt>
                <c:pt idx="8">
                  <c:v>22,44036909</c:v>
                </c:pt>
                <c:pt idx="9">
                  <c:v>22,76564691</c:v>
                </c:pt>
                <c:pt idx="10">
                  <c:v>23,09563969</c:v>
                </c:pt>
                <c:pt idx="11">
                  <c:v>23,4304158</c:v>
                </c:pt>
                <c:pt idx="12">
                  <c:v>23,77004455</c:v>
                </c:pt>
                <c:pt idx="13">
                  <c:v>24,11459629</c:v>
                </c:pt>
                <c:pt idx="14">
                  <c:v>24,46414238</c:v>
                </c:pt>
                <c:pt idx="15">
                  <c:v>24,81875522</c:v>
                </c:pt>
                <c:pt idx="16">
                  <c:v>25</c:v>
                </c:pt>
                <c:pt idx="17">
                  <c:v>25,54347595</c:v>
                </c:pt>
                <c:pt idx="18">
                  <c:v>25,91373395</c:v>
                </c:pt>
                <c:pt idx="19">
                  <c:v>26,28935892</c:v>
                </c:pt>
                <c:pt idx="20">
                  <c:v>26,67042864</c:v>
                </c:pt>
                <c:pt idx="21">
                  <c:v>27,05702206</c:v>
                </c:pt>
                <c:pt idx="22">
                  <c:v>27,44921922</c:v>
                </c:pt>
                <c:pt idx="23">
                  <c:v>27,84710136</c:v>
                </c:pt>
                <c:pt idx="24">
                  <c:v>28,25075089</c:v>
                </c:pt>
                <c:pt idx="25">
                  <c:v>28,6602514</c:v>
                </c:pt>
                <c:pt idx="26">
                  <c:v>29,07568771</c:v>
                </c:pt>
                <c:pt idx="27">
                  <c:v>29,49714586</c:v>
                </c:pt>
                <c:pt idx="28">
                  <c:v>29,92471312</c:v>
                </c:pt>
                <c:pt idx="29">
                  <c:v>30,35847806</c:v>
                </c:pt>
                <c:pt idx="30">
                  <c:v>30,79853052</c:v>
                </c:pt>
                <c:pt idx="31">
                  <c:v>31,24496163</c:v>
                </c:pt>
                <c:pt idx="32">
                  <c:v>31,5</c:v>
                </c:pt>
                <c:pt idx="33">
                  <c:v>32,15733098</c:v>
                </c:pt>
                <c:pt idx="34">
                  <c:v>32,62345818</c:v>
                </c:pt>
                <c:pt idx="35">
                  <c:v>33,096342</c:v>
                </c:pt>
                <c:pt idx="36">
                  <c:v>33,57608036</c:v>
                </c:pt>
                <c:pt idx="37">
                  <c:v>34,06277263</c:v>
                </c:pt>
                <c:pt idx="38">
                  <c:v>34,55651961</c:v>
                </c:pt>
                <c:pt idx="39">
                  <c:v>35,05742355</c:v>
                </c:pt>
                <c:pt idx="40">
                  <c:v>35,5655882</c:v>
                </c:pt>
                <c:pt idx="41">
                  <c:v>36,0811188</c:v>
                </c:pt>
                <c:pt idx="42">
                  <c:v>36,60412213</c:v>
                </c:pt>
                <c:pt idx="43">
                  <c:v>37,13470649</c:v>
                </c:pt>
                <c:pt idx="44">
                  <c:v>37,67298179</c:v>
                </c:pt>
                <c:pt idx="45">
                  <c:v>38,2190595</c:v>
                </c:pt>
                <c:pt idx="46">
                  <c:v>38,77305272</c:v>
                </c:pt>
                <c:pt idx="47">
                  <c:v>39,33507619</c:v>
                </c:pt>
                <c:pt idx="48">
                  <c:v>40</c:v>
                </c:pt>
                <c:pt idx="49">
                  <c:v>40,48368115</c:v>
                </c:pt>
                <c:pt idx="50">
                  <c:v>41,07050053</c:v>
                </c:pt>
                <c:pt idx="51">
                  <c:v>41,66582598</c:v>
                </c:pt>
                <c:pt idx="52">
                  <c:v>42,2697808</c:v>
                </c:pt>
                <c:pt idx="53">
                  <c:v>42,88249006</c:v>
                </c:pt>
                <c:pt idx="54">
                  <c:v>43,50408068</c:v>
                </c:pt>
                <c:pt idx="55">
                  <c:v>44,13468138</c:v>
                </c:pt>
                <c:pt idx="56">
                  <c:v>44,77442277</c:v>
                </c:pt>
                <c:pt idx="57">
                  <c:v>45,42343735</c:v>
                </c:pt>
                <c:pt idx="58">
                  <c:v>46,08185952</c:v>
                </c:pt>
                <c:pt idx="59">
                  <c:v>46,74982566</c:v>
                </c:pt>
                <c:pt idx="60">
                  <c:v>47,42747411</c:v>
                </c:pt>
                <c:pt idx="61">
                  <c:v>48,11494522</c:v>
                </c:pt>
                <c:pt idx="62">
                  <c:v>48,81238136</c:v>
                </c:pt>
                <c:pt idx="63">
                  <c:v>49,51992698</c:v>
                </c:pt>
                <c:pt idx="64">
                  <c:v>50</c:v>
                </c:pt>
                <c:pt idx="65">
                  <c:v>50,96593496</c:v>
                </c:pt>
                <c:pt idx="66">
                  <c:v>51,70469679</c:v>
                </c:pt>
                <c:pt idx="67">
                  <c:v>52,45416713</c:v>
                </c:pt>
                <c:pt idx="68">
                  <c:v>53,2145012</c:v>
                </c:pt>
                <c:pt idx="69">
                  <c:v>53,98585646</c:v>
                </c:pt>
                <c:pt idx="70">
                  <c:v>54,76839269</c:v>
                </c:pt>
                <c:pt idx="71">
                  <c:v>55,56227193</c:v>
                </c:pt>
                <c:pt idx="72">
                  <c:v>56,36765863</c:v>
                </c:pt>
                <c:pt idx="73">
                  <c:v>57,18471957</c:v>
                </c:pt>
                <c:pt idx="74">
                  <c:v>58,01362397</c:v>
                </c:pt>
                <c:pt idx="75">
                  <c:v>58,85454352</c:v>
                </c:pt>
                <c:pt idx="76">
                  <c:v>59,70765238</c:v>
                </c:pt>
                <c:pt idx="77">
                  <c:v>60,57312722</c:v>
                </c:pt>
                <c:pt idx="78">
                  <c:v>61,45114731</c:v>
                </c:pt>
                <c:pt idx="79">
                  <c:v>62,34189447</c:v>
                </c:pt>
                <c:pt idx="80">
                  <c:v>63</c:v>
                </c:pt>
                <c:pt idx="81">
                  <c:v>64,16231066</c:v>
                </c:pt>
                <c:pt idx="82">
                  <c:v>65,0923567</c:v>
                </c:pt>
                <c:pt idx="83">
                  <c:v>66,03588395</c:v>
                </c:pt>
                <c:pt idx="84">
                  <c:v>66,99308783</c:v>
                </c:pt>
                <c:pt idx="85">
                  <c:v>67,96416658</c:v>
                </c:pt>
                <c:pt idx="86">
                  <c:v>68,94932131</c:v>
                </c:pt>
                <c:pt idx="87">
                  <c:v>69,94875607</c:v>
                </c:pt>
                <c:pt idx="88">
                  <c:v>70,96267785</c:v>
                </c:pt>
                <c:pt idx="89">
                  <c:v>71,99129663</c:v>
                </c:pt>
                <c:pt idx="90">
                  <c:v>73,03482545</c:v>
                </c:pt>
                <c:pt idx="91">
                  <c:v>74,09348044</c:v>
                </c:pt>
                <c:pt idx="92">
                  <c:v>75,16748086</c:v>
                </c:pt>
                <c:pt idx="93">
                  <c:v>76,25704913</c:v>
                </c:pt>
                <c:pt idx="94">
                  <c:v>77,36241093</c:v>
                </c:pt>
                <c:pt idx="95">
                  <c:v>78,48379517</c:v>
                </c:pt>
                <c:pt idx="96">
                  <c:v>80</c:v>
                </c:pt>
                <c:pt idx="97">
                  <c:v>80,77556336</c:v>
                </c:pt>
                <c:pt idx="98">
                  <c:v>81,94642196</c:v>
                </c:pt>
                <c:pt idx="99">
                  <c:v>83,1342524</c:v>
                </c:pt>
                <c:pt idx="100">
                  <c:v>84,33930069</c:v>
                </c:pt>
                <c:pt idx="101">
                  <c:v>85,5618164</c:v>
                </c:pt>
                <c:pt idx="102">
                  <c:v>86,80205273</c:v>
                </c:pt>
                <c:pt idx="103">
                  <c:v>88,06026654</c:v>
                </c:pt>
                <c:pt idx="104">
                  <c:v>89,33671843</c:v>
                </c:pt>
                <c:pt idx="105">
                  <c:v>90,63167275</c:v>
                </c:pt>
                <c:pt idx="106">
                  <c:v>91,94539771</c:v>
                </c:pt>
                <c:pt idx="107">
                  <c:v>93,27816538</c:v>
                </c:pt>
                <c:pt idx="108">
                  <c:v>94,63025179</c:v>
                </c:pt>
                <c:pt idx="109">
                  <c:v>96,00193698</c:v>
                </c:pt>
                <c:pt idx="110">
                  <c:v>97,39350503</c:v>
                </c:pt>
                <c:pt idx="111">
                  <c:v>98,80524415</c:v>
                </c:pt>
                <c:pt idx="112">
                  <c:v>100</c:v>
                </c:pt>
                <c:pt idx="113">
                  <c:v>101,6904094</c:v>
                </c:pt>
                <c:pt idx="114">
                  <c:v>103,164433</c:v>
                </c:pt>
                <c:pt idx="115">
                  <c:v>104,6598229</c:v>
                </c:pt>
                <c:pt idx="116">
                  <c:v>106,1768888</c:v>
                </c:pt>
                <c:pt idx="117">
                  <c:v>107,7159449</c:v>
                </c:pt>
                <c:pt idx="118">
                  <c:v>109,27731</c:v>
                </c:pt>
                <c:pt idx="119">
                  <c:v>110,8613073</c:v>
                </c:pt>
                <c:pt idx="120">
                  <c:v>112,468265</c:v>
                </c:pt>
                <c:pt idx="121">
                  <c:v>114,0985159</c:v>
                </c:pt>
                <c:pt idx="122">
                  <c:v>115,7523977</c:v>
                </c:pt>
                <c:pt idx="123">
                  <c:v>117,4302528</c:v>
                </c:pt>
                <c:pt idx="124">
                  <c:v>119,1324287</c:v>
                </c:pt>
                <c:pt idx="125">
                  <c:v>120,859278</c:v>
                </c:pt>
                <c:pt idx="126">
                  <c:v>122,6111584</c:v>
                </c:pt>
                <c:pt idx="127">
                  <c:v>124,3884327</c:v>
                </c:pt>
                <c:pt idx="128">
                  <c:v>125</c:v>
                </c:pt>
                <c:pt idx="129">
                  <c:v>128,0206405</c:v>
                </c:pt>
                <c:pt idx="130">
                  <c:v>129,8763263</c:v>
                </c:pt>
                <c:pt idx="131">
                  <c:v>131,7589107</c:v>
                </c:pt>
                <c:pt idx="132">
                  <c:v>133,6687835</c:v>
                </c:pt>
                <c:pt idx="133">
                  <c:v>135,6063403</c:v>
                </c:pt>
                <c:pt idx="134">
                  <c:v>137,5719825</c:v>
                </c:pt>
                <c:pt idx="135">
                  <c:v>139,566117</c:v>
                </c:pt>
                <c:pt idx="136">
                  <c:v>141,5891569</c:v>
                </c:pt>
                <c:pt idx="137">
                  <c:v>143,6415212</c:v>
                </c:pt>
                <c:pt idx="138">
                  <c:v>145,7236349</c:v>
                </c:pt>
                <c:pt idx="139">
                  <c:v>147,8359293</c:v>
                </c:pt>
                <c:pt idx="140">
                  <c:v>149,9788419</c:v>
                </c:pt>
                <c:pt idx="141">
                  <c:v>152,1528164</c:v>
                </c:pt>
                <c:pt idx="142">
                  <c:v>154,3583031</c:v>
                </c:pt>
                <c:pt idx="143">
                  <c:v>156,5957588</c:v>
                </c:pt>
                <c:pt idx="144">
                  <c:v>160</c:v>
                </c:pt>
                <c:pt idx="145">
                  <c:v>161,1684376</c:v>
                </c:pt>
                <c:pt idx="146">
                  <c:v>163,5046076</c:v>
                </c:pt>
                <c:pt idx="147">
                  <c:v>165,8746409</c:v>
                </c:pt>
                <c:pt idx="148">
                  <c:v>168,2790283</c:v>
                </c:pt>
                <c:pt idx="149">
                  <c:v>170,7182679</c:v>
                </c:pt>
                <c:pt idx="150">
                  <c:v>173,1928647</c:v>
                </c:pt>
                <c:pt idx="151">
                  <c:v>175,7033313</c:v>
                </c:pt>
                <c:pt idx="152">
                  <c:v>178,2501876</c:v>
                </c:pt>
                <c:pt idx="153">
                  <c:v>180,8339612</c:v>
                </c:pt>
                <c:pt idx="154">
                  <c:v>183,4551871</c:v>
                </c:pt>
                <c:pt idx="155">
                  <c:v>186,1144082</c:v>
                </c:pt>
                <c:pt idx="156">
                  <c:v>188,8121753</c:v>
                </c:pt>
                <c:pt idx="157">
                  <c:v>191,549047</c:v>
                </c:pt>
                <c:pt idx="158">
                  <c:v>194,3255903</c:v>
                </c:pt>
                <c:pt idx="159">
                  <c:v>197,1423802</c:v>
                </c:pt>
                <c:pt idx="160">
                  <c:v>200</c:v>
                </c:pt>
                <c:pt idx="161">
                  <c:v>202,8990416</c:v>
                </c:pt>
                <c:pt idx="162">
                  <c:v>205,8401054</c:v>
                </c:pt>
                <c:pt idx="163">
                  <c:v>208,8238006</c:v>
                </c:pt>
                <c:pt idx="164">
                  <c:v>211,850745</c:v>
                </c:pt>
                <c:pt idx="165">
                  <c:v>214,9215657</c:v>
                </c:pt>
                <c:pt idx="166">
                  <c:v>218,0368985</c:v>
                </c:pt>
                <c:pt idx="167">
                  <c:v>221,1973887</c:v>
                </c:pt>
                <c:pt idx="168">
                  <c:v>224,4036909</c:v>
                </c:pt>
                <c:pt idx="169">
                  <c:v>227,6564691</c:v>
                </c:pt>
                <c:pt idx="170">
                  <c:v>230,9563969</c:v>
                </c:pt>
                <c:pt idx="171">
                  <c:v>234,304158</c:v>
                </c:pt>
                <c:pt idx="172">
                  <c:v>237,7004455</c:v>
                </c:pt>
                <c:pt idx="173">
                  <c:v>241,1459629</c:v>
                </c:pt>
                <c:pt idx="174">
                  <c:v>244,6414238</c:v>
                </c:pt>
                <c:pt idx="175">
                  <c:v>248,1875522</c:v>
                </c:pt>
                <c:pt idx="176">
                  <c:v>250</c:v>
                </c:pt>
                <c:pt idx="177">
                  <c:v>255,4347595</c:v>
                </c:pt>
                <c:pt idx="178">
                  <c:v>259,1373395</c:v>
                </c:pt>
                <c:pt idx="179">
                  <c:v>262,8935892</c:v>
                </c:pt>
                <c:pt idx="180">
                  <c:v>266,7042864</c:v>
                </c:pt>
                <c:pt idx="181">
                  <c:v>270,5702206</c:v>
                </c:pt>
                <c:pt idx="182">
                  <c:v>274,4921922</c:v>
                </c:pt>
                <c:pt idx="183">
                  <c:v>278,4710136</c:v>
                </c:pt>
                <c:pt idx="184">
                  <c:v>282,5075089</c:v>
                </c:pt>
                <c:pt idx="185">
                  <c:v>286,602514</c:v>
                </c:pt>
                <c:pt idx="186">
                  <c:v>290,7568771</c:v>
                </c:pt>
                <c:pt idx="187">
                  <c:v>294,9714586</c:v>
                </c:pt>
                <c:pt idx="188">
                  <c:v>299,2471312</c:v>
                </c:pt>
                <c:pt idx="189">
                  <c:v>303,5847806</c:v>
                </c:pt>
                <c:pt idx="190">
                  <c:v>307,9853052</c:v>
                </c:pt>
                <c:pt idx="191">
                  <c:v>312,4496163</c:v>
                </c:pt>
                <c:pt idx="192">
                  <c:v>315</c:v>
                </c:pt>
                <c:pt idx="193">
                  <c:v>321,5733098</c:v>
                </c:pt>
                <c:pt idx="194">
                  <c:v>326,2345818</c:v>
                </c:pt>
                <c:pt idx="195">
                  <c:v>330,96342</c:v>
                </c:pt>
                <c:pt idx="196">
                  <c:v>335,7608036</c:v>
                </c:pt>
                <c:pt idx="197">
                  <c:v>340,6277263</c:v>
                </c:pt>
                <c:pt idx="198">
                  <c:v>345,5651961</c:v>
                </c:pt>
                <c:pt idx="199">
                  <c:v>350,5742355</c:v>
                </c:pt>
                <c:pt idx="200">
                  <c:v>355,655882</c:v>
                </c:pt>
                <c:pt idx="201">
                  <c:v>360,811188</c:v>
                </c:pt>
                <c:pt idx="202">
                  <c:v>366,0412213</c:v>
                </c:pt>
                <c:pt idx="203">
                  <c:v>371,3470649</c:v>
                </c:pt>
                <c:pt idx="204">
                  <c:v>376,7298179</c:v>
                </c:pt>
                <c:pt idx="205">
                  <c:v>382,190595</c:v>
                </c:pt>
                <c:pt idx="206">
                  <c:v>387,7305272</c:v>
                </c:pt>
                <c:pt idx="207">
                  <c:v>393,3507619</c:v>
                </c:pt>
                <c:pt idx="208">
                  <c:v>400</c:v>
                </c:pt>
                <c:pt idx="209">
                  <c:v>404,8368115</c:v>
                </c:pt>
                <c:pt idx="210">
                  <c:v>410,7050053</c:v>
                </c:pt>
                <c:pt idx="211">
                  <c:v>416,6582598</c:v>
                </c:pt>
                <c:pt idx="212">
                  <c:v>422,697808</c:v>
                </c:pt>
                <c:pt idx="213">
                  <c:v>428,8249006</c:v>
                </c:pt>
                <c:pt idx="214">
                  <c:v>435,0408068</c:v>
                </c:pt>
                <c:pt idx="215">
                  <c:v>441,3468138</c:v>
                </c:pt>
                <c:pt idx="216">
                  <c:v>447,7442277</c:v>
                </c:pt>
                <c:pt idx="217">
                  <c:v>454,2343735</c:v>
                </c:pt>
                <c:pt idx="218">
                  <c:v>460,8185952</c:v>
                </c:pt>
                <c:pt idx="219">
                  <c:v>467,4982566</c:v>
                </c:pt>
                <c:pt idx="220">
                  <c:v>474,2747411</c:v>
                </c:pt>
                <c:pt idx="221">
                  <c:v>481,1494522</c:v>
                </c:pt>
                <c:pt idx="222">
                  <c:v>488,1238136</c:v>
                </c:pt>
                <c:pt idx="223">
                  <c:v>495,1992698</c:v>
                </c:pt>
                <c:pt idx="224">
                  <c:v>500</c:v>
                </c:pt>
                <c:pt idx="225">
                  <c:v>509,6593496</c:v>
                </c:pt>
                <c:pt idx="226">
                  <c:v>517,0469679</c:v>
                </c:pt>
                <c:pt idx="227">
                  <c:v>524,5416713</c:v>
                </c:pt>
                <c:pt idx="228">
                  <c:v>532,145012</c:v>
                </c:pt>
                <c:pt idx="229">
                  <c:v>539,8585646</c:v>
                </c:pt>
                <c:pt idx="230">
                  <c:v>547,6839269</c:v>
                </c:pt>
                <c:pt idx="231">
                  <c:v>555,6227193</c:v>
                </c:pt>
                <c:pt idx="232">
                  <c:v>563,6765863</c:v>
                </c:pt>
                <c:pt idx="233">
                  <c:v>571,8471957</c:v>
                </c:pt>
                <c:pt idx="234">
                  <c:v>580,1362397</c:v>
                </c:pt>
                <c:pt idx="235">
                  <c:v>588,5454352</c:v>
                </c:pt>
                <c:pt idx="236">
                  <c:v>597,0765238</c:v>
                </c:pt>
                <c:pt idx="237">
                  <c:v>605,7312722</c:v>
                </c:pt>
                <c:pt idx="238">
                  <c:v>614,5114731</c:v>
                </c:pt>
                <c:pt idx="239">
                  <c:v>623,4189447</c:v>
                </c:pt>
                <c:pt idx="240">
                  <c:v>630</c:v>
                </c:pt>
                <c:pt idx="241">
                  <c:v>641,6231066</c:v>
                </c:pt>
                <c:pt idx="242">
                  <c:v>650,923567</c:v>
                </c:pt>
                <c:pt idx="243">
                  <c:v>660,3588395</c:v>
                </c:pt>
                <c:pt idx="244">
                  <c:v>669,9308783</c:v>
                </c:pt>
                <c:pt idx="245">
                  <c:v>679,6416658</c:v>
                </c:pt>
                <c:pt idx="246">
                  <c:v>689,4932131</c:v>
                </c:pt>
                <c:pt idx="247">
                  <c:v>699,4875607</c:v>
                </c:pt>
                <c:pt idx="248">
                  <c:v>709,6267785</c:v>
                </c:pt>
                <c:pt idx="249">
                  <c:v>719,9129663</c:v>
                </c:pt>
                <c:pt idx="250">
                  <c:v>730,3482545</c:v>
                </c:pt>
                <c:pt idx="251">
                  <c:v>740,9348044</c:v>
                </c:pt>
                <c:pt idx="252">
                  <c:v>751,6748086</c:v>
                </c:pt>
                <c:pt idx="253">
                  <c:v>762,5704913</c:v>
                </c:pt>
                <c:pt idx="254">
                  <c:v>773,6241093</c:v>
                </c:pt>
                <c:pt idx="255">
                  <c:v>784,8379517</c:v>
                </c:pt>
                <c:pt idx="256">
                  <c:v>800</c:v>
                </c:pt>
                <c:pt idx="257">
                  <c:v>807,7556336</c:v>
                </c:pt>
                <c:pt idx="258">
                  <c:v>819,4642196</c:v>
                </c:pt>
                <c:pt idx="259">
                  <c:v>831,342524</c:v>
                </c:pt>
                <c:pt idx="260">
                  <c:v>843,3930069</c:v>
                </c:pt>
                <c:pt idx="261">
                  <c:v>855,618164</c:v>
                </c:pt>
                <c:pt idx="262">
                  <c:v>868,0205273</c:v>
                </c:pt>
                <c:pt idx="263">
                  <c:v>880,6026654</c:v>
                </c:pt>
                <c:pt idx="264">
                  <c:v>893,3671843</c:v>
                </c:pt>
                <c:pt idx="265">
                  <c:v>906,3167275</c:v>
                </c:pt>
                <c:pt idx="266">
                  <c:v>919,4539771</c:v>
                </c:pt>
                <c:pt idx="267">
                  <c:v>932,7816538</c:v>
                </c:pt>
                <c:pt idx="268">
                  <c:v>946,3025179</c:v>
                </c:pt>
                <c:pt idx="269">
                  <c:v>960,0193698</c:v>
                </c:pt>
                <c:pt idx="270">
                  <c:v>973,9350503</c:v>
                </c:pt>
                <c:pt idx="271">
                  <c:v>988,0524415</c:v>
                </c:pt>
                <c:pt idx="272">
                  <c:v>1k</c:v>
                </c:pt>
                <c:pt idx="273">
                  <c:v>1016,904094</c:v>
                </c:pt>
                <c:pt idx="274">
                  <c:v>1031,64433</c:v>
                </c:pt>
                <c:pt idx="275">
                  <c:v>1046,598229</c:v>
                </c:pt>
                <c:pt idx="276">
                  <c:v>1061,768888</c:v>
                </c:pt>
                <c:pt idx="277">
                  <c:v>1077,159449</c:v>
                </c:pt>
                <c:pt idx="278">
                  <c:v>1092,7731</c:v>
                </c:pt>
                <c:pt idx="279">
                  <c:v>1108,613073</c:v>
                </c:pt>
                <c:pt idx="280">
                  <c:v>1124,68265</c:v>
                </c:pt>
                <c:pt idx="281">
                  <c:v>1140,985159</c:v>
                </c:pt>
                <c:pt idx="282">
                  <c:v>1157,523977</c:v>
                </c:pt>
                <c:pt idx="283">
                  <c:v>1174,302528</c:v>
                </c:pt>
                <c:pt idx="284">
                  <c:v>1191,324287</c:v>
                </c:pt>
                <c:pt idx="285">
                  <c:v>1208,59278</c:v>
                </c:pt>
                <c:pt idx="286">
                  <c:v>1226,111584</c:v>
                </c:pt>
                <c:pt idx="287">
                  <c:v>1243,884327</c:v>
                </c:pt>
                <c:pt idx="288">
                  <c:v>1k25</c:v>
                </c:pt>
                <c:pt idx="289">
                  <c:v>1280,206405</c:v>
                </c:pt>
                <c:pt idx="290">
                  <c:v>1298,763263</c:v>
                </c:pt>
                <c:pt idx="291">
                  <c:v>1317,589107</c:v>
                </c:pt>
                <c:pt idx="292">
                  <c:v>1336,687835</c:v>
                </c:pt>
                <c:pt idx="293">
                  <c:v>1356,063403</c:v>
                </c:pt>
                <c:pt idx="294">
                  <c:v>1375,719825</c:v>
                </c:pt>
                <c:pt idx="295">
                  <c:v>1395,66117</c:v>
                </c:pt>
                <c:pt idx="296">
                  <c:v>1415,891569</c:v>
                </c:pt>
                <c:pt idx="297">
                  <c:v>1436,415212</c:v>
                </c:pt>
                <c:pt idx="298">
                  <c:v>1457,236349</c:v>
                </c:pt>
                <c:pt idx="299">
                  <c:v>1478,359293</c:v>
                </c:pt>
                <c:pt idx="300">
                  <c:v>1499,788419</c:v>
                </c:pt>
                <c:pt idx="301">
                  <c:v>1521,528164</c:v>
                </c:pt>
                <c:pt idx="302">
                  <c:v>1543,583031</c:v>
                </c:pt>
                <c:pt idx="303">
                  <c:v>1565,957588</c:v>
                </c:pt>
                <c:pt idx="304">
                  <c:v>1k6</c:v>
                </c:pt>
                <c:pt idx="305">
                  <c:v>1611,684376</c:v>
                </c:pt>
                <c:pt idx="306">
                  <c:v>1635,046076</c:v>
                </c:pt>
                <c:pt idx="307">
                  <c:v>1658,746409</c:v>
                </c:pt>
                <c:pt idx="308">
                  <c:v>1682,790283</c:v>
                </c:pt>
                <c:pt idx="309">
                  <c:v>1707,182679</c:v>
                </c:pt>
                <c:pt idx="310">
                  <c:v>1731,928647</c:v>
                </c:pt>
                <c:pt idx="311">
                  <c:v>1757,033313</c:v>
                </c:pt>
                <c:pt idx="312">
                  <c:v>1782,501876</c:v>
                </c:pt>
                <c:pt idx="313">
                  <c:v>1808,339612</c:v>
                </c:pt>
                <c:pt idx="314">
                  <c:v>1834,551871</c:v>
                </c:pt>
                <c:pt idx="315">
                  <c:v>1861,144082</c:v>
                </c:pt>
                <c:pt idx="316">
                  <c:v>1888,121753</c:v>
                </c:pt>
                <c:pt idx="317">
                  <c:v>1915,49047</c:v>
                </c:pt>
                <c:pt idx="318">
                  <c:v>1943,255903</c:v>
                </c:pt>
                <c:pt idx="319">
                  <c:v>1971,423802</c:v>
                </c:pt>
                <c:pt idx="320">
                  <c:v>2k</c:v>
                </c:pt>
                <c:pt idx="321">
                  <c:v>2028,990416</c:v>
                </c:pt>
                <c:pt idx="322">
                  <c:v>2058,401054</c:v>
                </c:pt>
                <c:pt idx="323">
                  <c:v>2088,238006</c:v>
                </c:pt>
                <c:pt idx="324">
                  <c:v>2118,50745</c:v>
                </c:pt>
                <c:pt idx="325">
                  <c:v>2149,215657</c:v>
                </c:pt>
                <c:pt idx="326">
                  <c:v>2180,368985</c:v>
                </c:pt>
                <c:pt idx="327">
                  <c:v>2211,973887</c:v>
                </c:pt>
                <c:pt idx="328">
                  <c:v>2244,036909</c:v>
                </c:pt>
                <c:pt idx="329">
                  <c:v>2276,564691</c:v>
                </c:pt>
                <c:pt idx="330">
                  <c:v>2309,563969</c:v>
                </c:pt>
                <c:pt idx="331">
                  <c:v>2343,04158</c:v>
                </c:pt>
                <c:pt idx="332">
                  <c:v>2377,004455</c:v>
                </c:pt>
                <c:pt idx="333">
                  <c:v>2411,459629</c:v>
                </c:pt>
                <c:pt idx="334">
                  <c:v>2446,414238</c:v>
                </c:pt>
                <c:pt idx="335">
                  <c:v>2481,875522</c:v>
                </c:pt>
                <c:pt idx="336">
                  <c:v>2k5</c:v>
                </c:pt>
                <c:pt idx="337">
                  <c:v>2554,347595</c:v>
                </c:pt>
                <c:pt idx="338">
                  <c:v>2591,373395</c:v>
                </c:pt>
                <c:pt idx="339">
                  <c:v>2628,935892</c:v>
                </c:pt>
                <c:pt idx="340">
                  <c:v>2667,042864</c:v>
                </c:pt>
                <c:pt idx="341">
                  <c:v>2705,702206</c:v>
                </c:pt>
                <c:pt idx="342">
                  <c:v>2744,921922</c:v>
                </c:pt>
                <c:pt idx="343">
                  <c:v>2784,710136</c:v>
                </c:pt>
                <c:pt idx="344">
                  <c:v>2825,075089</c:v>
                </c:pt>
                <c:pt idx="345">
                  <c:v>2866,02514</c:v>
                </c:pt>
                <c:pt idx="346">
                  <c:v>2907,568771</c:v>
                </c:pt>
                <c:pt idx="347">
                  <c:v>2949,714586</c:v>
                </c:pt>
                <c:pt idx="348">
                  <c:v>2992,471312</c:v>
                </c:pt>
                <c:pt idx="349">
                  <c:v>3035,847806</c:v>
                </c:pt>
                <c:pt idx="350">
                  <c:v>3079,853052</c:v>
                </c:pt>
                <c:pt idx="351">
                  <c:v>3124,496163</c:v>
                </c:pt>
                <c:pt idx="352">
                  <c:v>3k15</c:v>
                </c:pt>
                <c:pt idx="353">
                  <c:v>3215,733098</c:v>
                </c:pt>
                <c:pt idx="354">
                  <c:v>3262,345818</c:v>
                </c:pt>
                <c:pt idx="355">
                  <c:v>3309,6342</c:v>
                </c:pt>
                <c:pt idx="356">
                  <c:v>3357,608036</c:v>
                </c:pt>
                <c:pt idx="357">
                  <c:v>3406,277263</c:v>
                </c:pt>
                <c:pt idx="358">
                  <c:v>3455,651961</c:v>
                </c:pt>
                <c:pt idx="359">
                  <c:v>3505,742355</c:v>
                </c:pt>
                <c:pt idx="360">
                  <c:v>3556,55882</c:v>
                </c:pt>
                <c:pt idx="361">
                  <c:v>3608,11188</c:v>
                </c:pt>
                <c:pt idx="362">
                  <c:v>3660,412213</c:v>
                </c:pt>
                <c:pt idx="363">
                  <c:v>3713,470649</c:v>
                </c:pt>
                <c:pt idx="364">
                  <c:v>3767,298179</c:v>
                </c:pt>
                <c:pt idx="365">
                  <c:v>3821,90595</c:v>
                </c:pt>
                <c:pt idx="366">
                  <c:v>3877,305272</c:v>
                </c:pt>
                <c:pt idx="367">
                  <c:v>3933,507619</c:v>
                </c:pt>
                <c:pt idx="368">
                  <c:v>4k</c:v>
                </c:pt>
                <c:pt idx="369">
                  <c:v>4048,368115</c:v>
                </c:pt>
                <c:pt idx="370">
                  <c:v>4107,050053</c:v>
                </c:pt>
                <c:pt idx="371">
                  <c:v>4166,582598</c:v>
                </c:pt>
                <c:pt idx="372">
                  <c:v>4226,97808</c:v>
                </c:pt>
                <c:pt idx="373">
                  <c:v>4288,249006</c:v>
                </c:pt>
                <c:pt idx="374">
                  <c:v>4350,408068</c:v>
                </c:pt>
                <c:pt idx="375">
                  <c:v>4413,468138</c:v>
                </c:pt>
                <c:pt idx="376">
                  <c:v>4477,442277</c:v>
                </c:pt>
                <c:pt idx="377">
                  <c:v>4542,343735</c:v>
                </c:pt>
                <c:pt idx="378">
                  <c:v>4608,185952</c:v>
                </c:pt>
                <c:pt idx="379">
                  <c:v>4674,982566</c:v>
                </c:pt>
                <c:pt idx="380">
                  <c:v>4742,747411</c:v>
                </c:pt>
                <c:pt idx="381">
                  <c:v>4811,494522</c:v>
                </c:pt>
                <c:pt idx="382">
                  <c:v>4881,238136</c:v>
                </c:pt>
                <c:pt idx="383">
                  <c:v>4951,992698</c:v>
                </c:pt>
                <c:pt idx="384">
                  <c:v>5k</c:v>
                </c:pt>
                <c:pt idx="385">
                  <c:v>5096,593496</c:v>
                </c:pt>
                <c:pt idx="386">
                  <c:v>5170,469679</c:v>
                </c:pt>
                <c:pt idx="387">
                  <c:v>5245,416713</c:v>
                </c:pt>
                <c:pt idx="388">
                  <c:v>5321,45012</c:v>
                </c:pt>
                <c:pt idx="389">
                  <c:v>5398,585646</c:v>
                </c:pt>
                <c:pt idx="390">
                  <c:v>5476,839269</c:v>
                </c:pt>
                <c:pt idx="391">
                  <c:v>5556,227193</c:v>
                </c:pt>
                <c:pt idx="392">
                  <c:v>5636,765863</c:v>
                </c:pt>
                <c:pt idx="393">
                  <c:v>5718,471957</c:v>
                </c:pt>
                <c:pt idx="394">
                  <c:v>5801,362397</c:v>
                </c:pt>
                <c:pt idx="395">
                  <c:v>5885,454352</c:v>
                </c:pt>
                <c:pt idx="396">
                  <c:v>5970,765238</c:v>
                </c:pt>
                <c:pt idx="397">
                  <c:v>6057,312722</c:v>
                </c:pt>
                <c:pt idx="398">
                  <c:v>6145,114731</c:v>
                </c:pt>
                <c:pt idx="399">
                  <c:v>6234,189447</c:v>
                </c:pt>
                <c:pt idx="400">
                  <c:v>6k3</c:v>
                </c:pt>
                <c:pt idx="401">
                  <c:v>6416,231066</c:v>
                </c:pt>
                <c:pt idx="402">
                  <c:v>6509,23567</c:v>
                </c:pt>
                <c:pt idx="403">
                  <c:v>6603,588395</c:v>
                </c:pt>
                <c:pt idx="404">
                  <c:v>6699,308783</c:v>
                </c:pt>
                <c:pt idx="405">
                  <c:v>6796,416658</c:v>
                </c:pt>
                <c:pt idx="406">
                  <c:v>6894,932131</c:v>
                </c:pt>
                <c:pt idx="407">
                  <c:v>6994,875607</c:v>
                </c:pt>
                <c:pt idx="408">
                  <c:v>7096,267785</c:v>
                </c:pt>
                <c:pt idx="409">
                  <c:v>7199,129663</c:v>
                </c:pt>
                <c:pt idx="410">
                  <c:v>7303,482545</c:v>
                </c:pt>
                <c:pt idx="411">
                  <c:v>7409,348044</c:v>
                </c:pt>
                <c:pt idx="412">
                  <c:v>7516,748086</c:v>
                </c:pt>
                <c:pt idx="413">
                  <c:v>7625,704913</c:v>
                </c:pt>
                <c:pt idx="414">
                  <c:v>7736,241093</c:v>
                </c:pt>
                <c:pt idx="415">
                  <c:v>7848,379517</c:v>
                </c:pt>
                <c:pt idx="416">
                  <c:v>8k</c:v>
                </c:pt>
                <c:pt idx="417">
                  <c:v>8077,556336</c:v>
                </c:pt>
                <c:pt idx="418">
                  <c:v>8194,642196</c:v>
                </c:pt>
                <c:pt idx="419">
                  <c:v>8313,42524</c:v>
                </c:pt>
                <c:pt idx="420">
                  <c:v>8433,930069</c:v>
                </c:pt>
                <c:pt idx="421">
                  <c:v>8556,18164</c:v>
                </c:pt>
                <c:pt idx="422">
                  <c:v>8680,205273</c:v>
                </c:pt>
                <c:pt idx="423">
                  <c:v>8806,026654</c:v>
                </c:pt>
                <c:pt idx="424">
                  <c:v>8933,671843</c:v>
                </c:pt>
                <c:pt idx="425">
                  <c:v>9063,167275</c:v>
                </c:pt>
                <c:pt idx="426">
                  <c:v>9194,539771</c:v>
                </c:pt>
                <c:pt idx="427">
                  <c:v>9327,816538</c:v>
                </c:pt>
                <c:pt idx="428">
                  <c:v>9463,025179</c:v>
                </c:pt>
                <c:pt idx="429">
                  <c:v>9600,193698</c:v>
                </c:pt>
                <c:pt idx="430">
                  <c:v>9739,350503</c:v>
                </c:pt>
                <c:pt idx="431">
                  <c:v>9880,524415</c:v>
                </c:pt>
                <c:pt idx="432">
                  <c:v>10k</c:v>
                </c:pt>
                <c:pt idx="433">
                  <c:v>10169,04094</c:v>
                </c:pt>
                <c:pt idx="434">
                  <c:v>10316,4433</c:v>
                </c:pt>
                <c:pt idx="435">
                  <c:v>10465,98229</c:v>
                </c:pt>
                <c:pt idx="436">
                  <c:v>10617,68888</c:v>
                </c:pt>
                <c:pt idx="437">
                  <c:v>10771,59449</c:v>
                </c:pt>
                <c:pt idx="438">
                  <c:v>10927,731</c:v>
                </c:pt>
                <c:pt idx="439">
                  <c:v>11086,13073</c:v>
                </c:pt>
                <c:pt idx="440">
                  <c:v>11246,8265</c:v>
                </c:pt>
                <c:pt idx="441">
                  <c:v>11409,85159</c:v>
                </c:pt>
                <c:pt idx="442">
                  <c:v>11575,23977</c:v>
                </c:pt>
                <c:pt idx="443">
                  <c:v>11743,02528</c:v>
                </c:pt>
                <c:pt idx="444">
                  <c:v>11913,24287</c:v>
                </c:pt>
                <c:pt idx="445">
                  <c:v>12085,9278</c:v>
                </c:pt>
                <c:pt idx="446">
                  <c:v>12261,11584</c:v>
                </c:pt>
                <c:pt idx="447">
                  <c:v>12438,84327</c:v>
                </c:pt>
                <c:pt idx="448">
                  <c:v>12k5</c:v>
                </c:pt>
                <c:pt idx="449">
                  <c:v>12802,06405</c:v>
                </c:pt>
                <c:pt idx="450">
                  <c:v>12987,63263</c:v>
                </c:pt>
                <c:pt idx="451">
                  <c:v>13175,89107</c:v>
                </c:pt>
                <c:pt idx="452">
                  <c:v>13366,87835</c:v>
                </c:pt>
                <c:pt idx="453">
                  <c:v>13560,63403</c:v>
                </c:pt>
                <c:pt idx="454">
                  <c:v>13757,19825</c:v>
                </c:pt>
                <c:pt idx="455">
                  <c:v>13956,6117</c:v>
                </c:pt>
                <c:pt idx="456">
                  <c:v>14158,91569</c:v>
                </c:pt>
                <c:pt idx="457">
                  <c:v>14364,15212</c:v>
                </c:pt>
                <c:pt idx="458">
                  <c:v>14572,36349</c:v>
                </c:pt>
                <c:pt idx="459">
                  <c:v>14783,59293</c:v>
                </c:pt>
                <c:pt idx="460">
                  <c:v>14997,88419</c:v>
                </c:pt>
                <c:pt idx="461">
                  <c:v>15215,28164</c:v>
                </c:pt>
                <c:pt idx="462">
                  <c:v>15435,83031</c:v>
                </c:pt>
                <c:pt idx="463">
                  <c:v>15659,57588</c:v>
                </c:pt>
                <c:pt idx="464">
                  <c:v>16k</c:v>
                </c:pt>
                <c:pt idx="465">
                  <c:v>16116,84376</c:v>
                </c:pt>
                <c:pt idx="466">
                  <c:v>16350,46076</c:v>
                </c:pt>
                <c:pt idx="467">
                  <c:v>16587,46409</c:v>
                </c:pt>
                <c:pt idx="468">
                  <c:v>16827,90283</c:v>
                </c:pt>
                <c:pt idx="469">
                  <c:v>17071,82679</c:v>
                </c:pt>
                <c:pt idx="470">
                  <c:v>17319,28647</c:v>
                </c:pt>
                <c:pt idx="471">
                  <c:v>17570,33313</c:v>
                </c:pt>
                <c:pt idx="472">
                  <c:v>17825,01876</c:v>
                </c:pt>
                <c:pt idx="473">
                  <c:v>18083,39612</c:v>
                </c:pt>
                <c:pt idx="474">
                  <c:v>18345,51871</c:v>
                </c:pt>
                <c:pt idx="475">
                  <c:v>18611,44082</c:v>
                </c:pt>
                <c:pt idx="476">
                  <c:v>18881,21753</c:v>
                </c:pt>
                <c:pt idx="477">
                  <c:v>19154,9047</c:v>
                </c:pt>
                <c:pt idx="478">
                  <c:v>19432,55903</c:v>
                </c:pt>
                <c:pt idx="479">
                  <c:v>19714,23802</c:v>
                </c:pt>
                <c:pt idx="480">
                  <c:v>20k</c:v>
                </c:pt>
              </c:strCache>
            </c:strRef>
          </c:cat>
          <c:val>
            <c:numRef>
              <c:f>Calc!$AE$4:$AE$484</c:f>
              <c:numCache>
                <c:formatCode>General</c:formatCode>
                <c:ptCount val="48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</c:v>
                </c:pt>
                <c:pt idx="190">
                  <c:v>0.0</c:v>
                </c:pt>
                <c:pt idx="191">
                  <c:v>0.0</c:v>
                </c:pt>
                <c:pt idx="192">
                  <c:v>0.0</c:v>
                </c:pt>
                <c:pt idx="193">
                  <c:v>0.0</c:v>
                </c:pt>
                <c:pt idx="194">
                  <c:v>0.0</c:v>
                </c:pt>
                <c:pt idx="195">
                  <c:v>0.0</c:v>
                </c:pt>
                <c:pt idx="196">
                  <c:v>0.0</c:v>
                </c:pt>
                <c:pt idx="197">
                  <c:v>0.0</c:v>
                </c:pt>
                <c:pt idx="198">
                  <c:v>0.0</c:v>
                </c:pt>
                <c:pt idx="199">
                  <c:v>0.0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</c:v>
                </c:pt>
                <c:pt idx="206">
                  <c:v>0.0</c:v>
                </c:pt>
                <c:pt idx="207">
                  <c:v>0.0</c:v>
                </c:pt>
                <c:pt idx="208">
                  <c:v>0.0</c:v>
                </c:pt>
                <c:pt idx="209">
                  <c:v>0.0</c:v>
                </c:pt>
                <c:pt idx="210">
                  <c:v>0.0</c:v>
                </c:pt>
                <c:pt idx="211">
                  <c:v>0.0</c:v>
                </c:pt>
                <c:pt idx="212">
                  <c:v>0.0</c:v>
                </c:pt>
                <c:pt idx="213">
                  <c:v>0.0</c:v>
                </c:pt>
                <c:pt idx="214">
                  <c:v>0.0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0.0</c:v>
                </c:pt>
                <c:pt idx="221">
                  <c:v>0.0</c:v>
                </c:pt>
                <c:pt idx="222">
                  <c:v>0.0</c:v>
                </c:pt>
                <c:pt idx="223">
                  <c:v>0.0</c:v>
                </c:pt>
                <c:pt idx="224">
                  <c:v>0.0</c:v>
                </c:pt>
                <c:pt idx="225">
                  <c:v>0.0</c:v>
                </c:pt>
                <c:pt idx="226">
                  <c:v>0.0</c:v>
                </c:pt>
                <c:pt idx="227">
                  <c:v>0.0</c:v>
                </c:pt>
                <c:pt idx="228">
                  <c:v>0.0</c:v>
                </c:pt>
                <c:pt idx="229">
                  <c:v>0.0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</c:v>
                </c:pt>
                <c:pt idx="234">
                  <c:v>0.0</c:v>
                </c:pt>
                <c:pt idx="235">
                  <c:v>0.0</c:v>
                </c:pt>
                <c:pt idx="236">
                  <c:v>0.0</c:v>
                </c:pt>
                <c:pt idx="237">
                  <c:v>0.0</c:v>
                </c:pt>
                <c:pt idx="238">
                  <c:v>0.0</c:v>
                </c:pt>
                <c:pt idx="239">
                  <c:v>0.0</c:v>
                </c:pt>
                <c:pt idx="240">
                  <c:v>0.0</c:v>
                </c:pt>
                <c:pt idx="241">
                  <c:v>0.0</c:v>
                </c:pt>
                <c:pt idx="242">
                  <c:v>0.0</c:v>
                </c:pt>
                <c:pt idx="243">
                  <c:v>0.0</c:v>
                </c:pt>
                <c:pt idx="244">
                  <c:v>0.0</c:v>
                </c:pt>
                <c:pt idx="245">
                  <c:v>0.0</c:v>
                </c:pt>
                <c:pt idx="246">
                  <c:v>0.0</c:v>
                </c:pt>
                <c:pt idx="247">
                  <c:v>0.0</c:v>
                </c:pt>
                <c:pt idx="248">
                  <c:v>0.0</c:v>
                </c:pt>
                <c:pt idx="249">
                  <c:v>0.0</c:v>
                </c:pt>
                <c:pt idx="250">
                  <c:v>0.0</c:v>
                </c:pt>
                <c:pt idx="251">
                  <c:v>0.0</c:v>
                </c:pt>
                <c:pt idx="252">
                  <c:v>0.0</c:v>
                </c:pt>
                <c:pt idx="253">
                  <c:v>0.0</c:v>
                </c:pt>
                <c:pt idx="254">
                  <c:v>0.0</c:v>
                </c:pt>
                <c:pt idx="255">
                  <c:v>0.0</c:v>
                </c:pt>
                <c:pt idx="256">
                  <c:v>0.0</c:v>
                </c:pt>
                <c:pt idx="257">
                  <c:v>0.0</c:v>
                </c:pt>
                <c:pt idx="258">
                  <c:v>0.0</c:v>
                </c:pt>
                <c:pt idx="259">
                  <c:v>0.0</c:v>
                </c:pt>
                <c:pt idx="260">
                  <c:v>0.0</c:v>
                </c:pt>
                <c:pt idx="261">
                  <c:v>0.0</c:v>
                </c:pt>
                <c:pt idx="262">
                  <c:v>0.0</c:v>
                </c:pt>
                <c:pt idx="263">
                  <c:v>0.0</c:v>
                </c:pt>
                <c:pt idx="264">
                  <c:v>0.0</c:v>
                </c:pt>
                <c:pt idx="265">
                  <c:v>0.0</c:v>
                </c:pt>
                <c:pt idx="266">
                  <c:v>0.0</c:v>
                </c:pt>
                <c:pt idx="267">
                  <c:v>0.0</c:v>
                </c:pt>
                <c:pt idx="268">
                  <c:v>0.0</c:v>
                </c:pt>
                <c:pt idx="269">
                  <c:v>0.0</c:v>
                </c:pt>
                <c:pt idx="270">
                  <c:v>0.0</c:v>
                </c:pt>
                <c:pt idx="271">
                  <c:v>0.0</c:v>
                </c:pt>
                <c:pt idx="272">
                  <c:v>0.0</c:v>
                </c:pt>
                <c:pt idx="273">
                  <c:v>0.0</c:v>
                </c:pt>
                <c:pt idx="274">
                  <c:v>0.0</c:v>
                </c:pt>
                <c:pt idx="275">
                  <c:v>0.0</c:v>
                </c:pt>
                <c:pt idx="276">
                  <c:v>0.0</c:v>
                </c:pt>
                <c:pt idx="277">
                  <c:v>0.0</c:v>
                </c:pt>
                <c:pt idx="278">
                  <c:v>0.0</c:v>
                </c:pt>
                <c:pt idx="279">
                  <c:v>0.0</c:v>
                </c:pt>
                <c:pt idx="280">
                  <c:v>0.0</c:v>
                </c:pt>
                <c:pt idx="281">
                  <c:v>0.0</c:v>
                </c:pt>
                <c:pt idx="282">
                  <c:v>0.0</c:v>
                </c:pt>
                <c:pt idx="283">
                  <c:v>0.0</c:v>
                </c:pt>
                <c:pt idx="284">
                  <c:v>0.0</c:v>
                </c:pt>
                <c:pt idx="285">
                  <c:v>0.0</c:v>
                </c:pt>
                <c:pt idx="286">
                  <c:v>0.0</c:v>
                </c:pt>
                <c:pt idx="287">
                  <c:v>0.0</c:v>
                </c:pt>
                <c:pt idx="288">
                  <c:v>0.0</c:v>
                </c:pt>
                <c:pt idx="289">
                  <c:v>0.0</c:v>
                </c:pt>
                <c:pt idx="290">
                  <c:v>0.0</c:v>
                </c:pt>
                <c:pt idx="291">
                  <c:v>0.0</c:v>
                </c:pt>
                <c:pt idx="292">
                  <c:v>0.0</c:v>
                </c:pt>
                <c:pt idx="293">
                  <c:v>0.0</c:v>
                </c:pt>
                <c:pt idx="294">
                  <c:v>0.0</c:v>
                </c:pt>
                <c:pt idx="295">
                  <c:v>0.0</c:v>
                </c:pt>
                <c:pt idx="296">
                  <c:v>0.0</c:v>
                </c:pt>
                <c:pt idx="297">
                  <c:v>0.0</c:v>
                </c:pt>
                <c:pt idx="298">
                  <c:v>0.0</c:v>
                </c:pt>
                <c:pt idx="299">
                  <c:v>0.0</c:v>
                </c:pt>
                <c:pt idx="300">
                  <c:v>0.0</c:v>
                </c:pt>
                <c:pt idx="301">
                  <c:v>0.0</c:v>
                </c:pt>
                <c:pt idx="302">
                  <c:v>0.0</c:v>
                </c:pt>
                <c:pt idx="303">
                  <c:v>0.0</c:v>
                </c:pt>
                <c:pt idx="304">
                  <c:v>0.0</c:v>
                </c:pt>
                <c:pt idx="305">
                  <c:v>0.0</c:v>
                </c:pt>
                <c:pt idx="306">
                  <c:v>0.0</c:v>
                </c:pt>
                <c:pt idx="307">
                  <c:v>0.0</c:v>
                </c:pt>
                <c:pt idx="308">
                  <c:v>0.0</c:v>
                </c:pt>
                <c:pt idx="309">
                  <c:v>0.0</c:v>
                </c:pt>
                <c:pt idx="310">
                  <c:v>0.0</c:v>
                </c:pt>
                <c:pt idx="311">
                  <c:v>0.0</c:v>
                </c:pt>
                <c:pt idx="312">
                  <c:v>0.0</c:v>
                </c:pt>
                <c:pt idx="313">
                  <c:v>0.0</c:v>
                </c:pt>
                <c:pt idx="314">
                  <c:v>0.0</c:v>
                </c:pt>
                <c:pt idx="315">
                  <c:v>0.0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0.0</c:v>
                </c:pt>
                <c:pt idx="320">
                  <c:v>0.0</c:v>
                </c:pt>
                <c:pt idx="321">
                  <c:v>0.0</c:v>
                </c:pt>
                <c:pt idx="322">
                  <c:v>0.0</c:v>
                </c:pt>
                <c:pt idx="323">
                  <c:v>0.0</c:v>
                </c:pt>
                <c:pt idx="324">
                  <c:v>0.0</c:v>
                </c:pt>
                <c:pt idx="325">
                  <c:v>0.0</c:v>
                </c:pt>
                <c:pt idx="326">
                  <c:v>0.0</c:v>
                </c:pt>
                <c:pt idx="327">
                  <c:v>0.0</c:v>
                </c:pt>
                <c:pt idx="328">
                  <c:v>0.0</c:v>
                </c:pt>
                <c:pt idx="329">
                  <c:v>0.0</c:v>
                </c:pt>
                <c:pt idx="330">
                  <c:v>0.0</c:v>
                </c:pt>
                <c:pt idx="331">
                  <c:v>0.0</c:v>
                </c:pt>
                <c:pt idx="332">
                  <c:v>0.0</c:v>
                </c:pt>
                <c:pt idx="333">
                  <c:v>0.0</c:v>
                </c:pt>
                <c:pt idx="334">
                  <c:v>0.0</c:v>
                </c:pt>
                <c:pt idx="335">
                  <c:v>0.0</c:v>
                </c:pt>
                <c:pt idx="336">
                  <c:v>0.0</c:v>
                </c:pt>
                <c:pt idx="337">
                  <c:v>0.0</c:v>
                </c:pt>
                <c:pt idx="338">
                  <c:v>0.0</c:v>
                </c:pt>
                <c:pt idx="339">
                  <c:v>0.0</c:v>
                </c:pt>
                <c:pt idx="340">
                  <c:v>0.0</c:v>
                </c:pt>
                <c:pt idx="341">
                  <c:v>0.0</c:v>
                </c:pt>
                <c:pt idx="342">
                  <c:v>0.0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  <c:pt idx="364">
                  <c:v>0.0</c:v>
                </c:pt>
                <c:pt idx="365">
                  <c:v>0.0</c:v>
                </c:pt>
                <c:pt idx="366">
                  <c:v>0.0</c:v>
                </c:pt>
                <c:pt idx="367">
                  <c:v>0.0</c:v>
                </c:pt>
                <c:pt idx="368">
                  <c:v>0.0</c:v>
                </c:pt>
                <c:pt idx="369">
                  <c:v>0.0</c:v>
                </c:pt>
                <c:pt idx="370">
                  <c:v>0.0</c:v>
                </c:pt>
                <c:pt idx="371">
                  <c:v>0.0</c:v>
                </c:pt>
                <c:pt idx="372">
                  <c:v>0.0</c:v>
                </c:pt>
                <c:pt idx="373">
                  <c:v>0.0</c:v>
                </c:pt>
                <c:pt idx="374">
                  <c:v>0.0</c:v>
                </c:pt>
                <c:pt idx="375">
                  <c:v>0.0</c:v>
                </c:pt>
                <c:pt idx="376">
                  <c:v>0.0</c:v>
                </c:pt>
                <c:pt idx="377">
                  <c:v>0.0</c:v>
                </c:pt>
                <c:pt idx="378">
                  <c:v>0.0</c:v>
                </c:pt>
                <c:pt idx="379">
                  <c:v>0.0</c:v>
                </c:pt>
                <c:pt idx="380">
                  <c:v>0.0</c:v>
                </c:pt>
                <c:pt idx="381">
                  <c:v>0.0</c:v>
                </c:pt>
                <c:pt idx="382">
                  <c:v>0.0</c:v>
                </c:pt>
                <c:pt idx="383">
                  <c:v>0.0</c:v>
                </c:pt>
                <c:pt idx="384">
                  <c:v>0.0</c:v>
                </c:pt>
                <c:pt idx="385">
                  <c:v>0.0</c:v>
                </c:pt>
                <c:pt idx="386">
                  <c:v>0.0</c:v>
                </c:pt>
                <c:pt idx="387">
                  <c:v>0.0</c:v>
                </c:pt>
                <c:pt idx="388">
                  <c:v>0.0</c:v>
                </c:pt>
                <c:pt idx="389">
                  <c:v>0.0</c:v>
                </c:pt>
                <c:pt idx="390">
                  <c:v>0.0</c:v>
                </c:pt>
                <c:pt idx="391">
                  <c:v>0.0</c:v>
                </c:pt>
                <c:pt idx="392">
                  <c:v>0.0</c:v>
                </c:pt>
                <c:pt idx="393">
                  <c:v>0.0</c:v>
                </c:pt>
                <c:pt idx="394">
                  <c:v>0.0</c:v>
                </c:pt>
                <c:pt idx="395">
                  <c:v>0.0</c:v>
                </c:pt>
                <c:pt idx="396">
                  <c:v>0.0</c:v>
                </c:pt>
                <c:pt idx="397">
                  <c:v>0.0</c:v>
                </c:pt>
                <c:pt idx="398">
                  <c:v>0.0</c:v>
                </c:pt>
                <c:pt idx="399">
                  <c:v>0.0</c:v>
                </c:pt>
                <c:pt idx="400">
                  <c:v>0.0</c:v>
                </c:pt>
                <c:pt idx="401">
                  <c:v>0.0</c:v>
                </c:pt>
                <c:pt idx="402">
                  <c:v>0.0</c:v>
                </c:pt>
                <c:pt idx="403">
                  <c:v>0.0</c:v>
                </c:pt>
                <c:pt idx="404">
                  <c:v>0.0</c:v>
                </c:pt>
                <c:pt idx="405">
                  <c:v>0.0</c:v>
                </c:pt>
                <c:pt idx="406">
                  <c:v>0.0</c:v>
                </c:pt>
                <c:pt idx="407">
                  <c:v>0.0</c:v>
                </c:pt>
                <c:pt idx="408">
                  <c:v>0.0</c:v>
                </c:pt>
                <c:pt idx="409">
                  <c:v>0.0</c:v>
                </c:pt>
                <c:pt idx="410">
                  <c:v>0.0</c:v>
                </c:pt>
                <c:pt idx="411">
                  <c:v>0.0</c:v>
                </c:pt>
                <c:pt idx="412">
                  <c:v>0.0</c:v>
                </c:pt>
                <c:pt idx="413">
                  <c:v>0.0</c:v>
                </c:pt>
                <c:pt idx="414">
                  <c:v>0.0</c:v>
                </c:pt>
                <c:pt idx="415">
                  <c:v>0.0</c:v>
                </c:pt>
                <c:pt idx="416">
                  <c:v>0.0</c:v>
                </c:pt>
                <c:pt idx="417">
                  <c:v>0.0</c:v>
                </c:pt>
                <c:pt idx="418">
                  <c:v>0.0</c:v>
                </c:pt>
                <c:pt idx="419">
                  <c:v>0.0</c:v>
                </c:pt>
                <c:pt idx="420">
                  <c:v>0.0</c:v>
                </c:pt>
                <c:pt idx="421">
                  <c:v>0.0</c:v>
                </c:pt>
                <c:pt idx="422">
                  <c:v>0.0</c:v>
                </c:pt>
                <c:pt idx="423">
                  <c:v>0.0</c:v>
                </c:pt>
                <c:pt idx="424">
                  <c:v>0.0</c:v>
                </c:pt>
                <c:pt idx="425">
                  <c:v>0.0</c:v>
                </c:pt>
                <c:pt idx="426">
                  <c:v>0.0</c:v>
                </c:pt>
                <c:pt idx="427">
                  <c:v>0.0</c:v>
                </c:pt>
                <c:pt idx="428">
                  <c:v>0.0</c:v>
                </c:pt>
                <c:pt idx="429">
                  <c:v>0.0</c:v>
                </c:pt>
                <c:pt idx="430">
                  <c:v>0.0</c:v>
                </c:pt>
                <c:pt idx="431">
                  <c:v>0.0</c:v>
                </c:pt>
                <c:pt idx="432">
                  <c:v>0.0</c:v>
                </c:pt>
                <c:pt idx="433">
                  <c:v>0.0</c:v>
                </c:pt>
                <c:pt idx="434">
                  <c:v>0.0</c:v>
                </c:pt>
                <c:pt idx="435">
                  <c:v>0.0</c:v>
                </c:pt>
                <c:pt idx="436">
                  <c:v>0.0</c:v>
                </c:pt>
                <c:pt idx="437">
                  <c:v>0.0</c:v>
                </c:pt>
                <c:pt idx="438">
                  <c:v>0.0</c:v>
                </c:pt>
                <c:pt idx="439">
                  <c:v>0.0</c:v>
                </c:pt>
                <c:pt idx="440">
                  <c:v>0.0</c:v>
                </c:pt>
                <c:pt idx="441">
                  <c:v>0.0</c:v>
                </c:pt>
                <c:pt idx="442">
                  <c:v>0.0</c:v>
                </c:pt>
                <c:pt idx="443">
                  <c:v>0.0</c:v>
                </c:pt>
                <c:pt idx="444">
                  <c:v>0.0</c:v>
                </c:pt>
                <c:pt idx="445">
                  <c:v>0.0</c:v>
                </c:pt>
                <c:pt idx="446">
                  <c:v>0.0</c:v>
                </c:pt>
                <c:pt idx="447">
                  <c:v>0.0</c:v>
                </c:pt>
                <c:pt idx="448">
                  <c:v>0.0</c:v>
                </c:pt>
                <c:pt idx="449">
                  <c:v>0.0</c:v>
                </c:pt>
                <c:pt idx="450">
                  <c:v>0.0</c:v>
                </c:pt>
                <c:pt idx="451">
                  <c:v>0.0</c:v>
                </c:pt>
                <c:pt idx="452">
                  <c:v>0.0</c:v>
                </c:pt>
                <c:pt idx="453">
                  <c:v>0.0</c:v>
                </c:pt>
                <c:pt idx="454">
                  <c:v>0.0</c:v>
                </c:pt>
                <c:pt idx="455">
                  <c:v>0.0</c:v>
                </c:pt>
                <c:pt idx="456">
                  <c:v>0.0</c:v>
                </c:pt>
                <c:pt idx="457">
                  <c:v>0.0</c:v>
                </c:pt>
                <c:pt idx="458">
                  <c:v>0.0</c:v>
                </c:pt>
                <c:pt idx="459">
                  <c:v>0.0</c:v>
                </c:pt>
                <c:pt idx="460">
                  <c:v>0.0</c:v>
                </c:pt>
                <c:pt idx="461">
                  <c:v>0.0</c:v>
                </c:pt>
                <c:pt idx="462">
                  <c:v>0.0</c:v>
                </c:pt>
                <c:pt idx="463">
                  <c:v>0.0</c:v>
                </c:pt>
                <c:pt idx="464">
                  <c:v>0.0</c:v>
                </c:pt>
                <c:pt idx="465">
                  <c:v>0.0</c:v>
                </c:pt>
                <c:pt idx="466">
                  <c:v>0.0</c:v>
                </c:pt>
                <c:pt idx="467">
                  <c:v>0.0</c:v>
                </c:pt>
                <c:pt idx="468">
                  <c:v>0.0</c:v>
                </c:pt>
                <c:pt idx="469">
                  <c:v>0.0</c:v>
                </c:pt>
                <c:pt idx="470">
                  <c:v>0.0</c:v>
                </c:pt>
                <c:pt idx="471">
                  <c:v>0.0</c:v>
                </c:pt>
                <c:pt idx="472">
                  <c:v>0.0</c:v>
                </c:pt>
                <c:pt idx="473">
                  <c:v>0.0</c:v>
                </c:pt>
                <c:pt idx="474">
                  <c:v>0.0</c:v>
                </c:pt>
                <c:pt idx="475">
                  <c:v>0.0</c:v>
                </c:pt>
                <c:pt idx="476">
                  <c:v>0.0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v>delay</c:v>
          </c:tx>
          <c:spPr>
            <a:ln w="28575" cmpd="sng">
              <a:solidFill>
                <a:srgbClr val="0070C0"/>
              </a:solidFill>
              <a:prstDash val="solid"/>
            </a:ln>
          </c:spPr>
          <c:marker>
            <c:symbol val="none"/>
          </c:marker>
          <c:val>
            <c:numRef>
              <c:f>Calc!$AF$4:$AF$484</c:f>
              <c:numCache>
                <c:formatCode>General</c:formatCode>
                <c:ptCount val="48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</c:v>
                </c:pt>
                <c:pt idx="190">
                  <c:v>0.0</c:v>
                </c:pt>
                <c:pt idx="191">
                  <c:v>0.0</c:v>
                </c:pt>
                <c:pt idx="192">
                  <c:v>0.0</c:v>
                </c:pt>
                <c:pt idx="193">
                  <c:v>0.0</c:v>
                </c:pt>
                <c:pt idx="194">
                  <c:v>0.0</c:v>
                </c:pt>
                <c:pt idx="195">
                  <c:v>0.0</c:v>
                </c:pt>
                <c:pt idx="196">
                  <c:v>0.0</c:v>
                </c:pt>
                <c:pt idx="197">
                  <c:v>0.0</c:v>
                </c:pt>
                <c:pt idx="198">
                  <c:v>0.0</c:v>
                </c:pt>
                <c:pt idx="199">
                  <c:v>0.0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</c:v>
                </c:pt>
                <c:pt idx="206">
                  <c:v>0.0</c:v>
                </c:pt>
                <c:pt idx="207">
                  <c:v>0.0</c:v>
                </c:pt>
                <c:pt idx="208">
                  <c:v>0.0</c:v>
                </c:pt>
                <c:pt idx="209">
                  <c:v>0.0</c:v>
                </c:pt>
                <c:pt idx="210">
                  <c:v>0.0</c:v>
                </c:pt>
                <c:pt idx="211">
                  <c:v>0.0</c:v>
                </c:pt>
                <c:pt idx="212">
                  <c:v>0.0</c:v>
                </c:pt>
                <c:pt idx="213">
                  <c:v>0.0</c:v>
                </c:pt>
                <c:pt idx="214">
                  <c:v>0.0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0.0</c:v>
                </c:pt>
                <c:pt idx="221">
                  <c:v>0.0</c:v>
                </c:pt>
                <c:pt idx="222">
                  <c:v>0.0</c:v>
                </c:pt>
                <c:pt idx="223">
                  <c:v>0.0</c:v>
                </c:pt>
                <c:pt idx="224">
                  <c:v>0.0</c:v>
                </c:pt>
                <c:pt idx="225">
                  <c:v>0.0</c:v>
                </c:pt>
                <c:pt idx="226">
                  <c:v>0.0</c:v>
                </c:pt>
                <c:pt idx="227">
                  <c:v>0.0</c:v>
                </c:pt>
                <c:pt idx="228">
                  <c:v>0.0</c:v>
                </c:pt>
                <c:pt idx="229">
                  <c:v>0.0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</c:v>
                </c:pt>
                <c:pt idx="234">
                  <c:v>0.0</c:v>
                </c:pt>
                <c:pt idx="235">
                  <c:v>0.0</c:v>
                </c:pt>
                <c:pt idx="236">
                  <c:v>0.0</c:v>
                </c:pt>
                <c:pt idx="237">
                  <c:v>0.0</c:v>
                </c:pt>
                <c:pt idx="238">
                  <c:v>0.0</c:v>
                </c:pt>
                <c:pt idx="239">
                  <c:v>0.0</c:v>
                </c:pt>
                <c:pt idx="240">
                  <c:v>0.0</c:v>
                </c:pt>
                <c:pt idx="241">
                  <c:v>0.0</c:v>
                </c:pt>
                <c:pt idx="242">
                  <c:v>0.0</c:v>
                </c:pt>
                <c:pt idx="243">
                  <c:v>0.0</c:v>
                </c:pt>
                <c:pt idx="244">
                  <c:v>0.0</c:v>
                </c:pt>
                <c:pt idx="245">
                  <c:v>0.0</c:v>
                </c:pt>
                <c:pt idx="246">
                  <c:v>0.0</c:v>
                </c:pt>
                <c:pt idx="247">
                  <c:v>0.0</c:v>
                </c:pt>
                <c:pt idx="248">
                  <c:v>0.0</c:v>
                </c:pt>
                <c:pt idx="249">
                  <c:v>0.0</c:v>
                </c:pt>
                <c:pt idx="250">
                  <c:v>0.0</c:v>
                </c:pt>
                <c:pt idx="251">
                  <c:v>0.0</c:v>
                </c:pt>
                <c:pt idx="252">
                  <c:v>0.0</c:v>
                </c:pt>
                <c:pt idx="253">
                  <c:v>0.0</c:v>
                </c:pt>
                <c:pt idx="254">
                  <c:v>0.0</c:v>
                </c:pt>
                <c:pt idx="255">
                  <c:v>0.0</c:v>
                </c:pt>
                <c:pt idx="256">
                  <c:v>0.0</c:v>
                </c:pt>
                <c:pt idx="257">
                  <c:v>0.0</c:v>
                </c:pt>
                <c:pt idx="258">
                  <c:v>0.0</c:v>
                </c:pt>
                <c:pt idx="259">
                  <c:v>0.0</c:v>
                </c:pt>
                <c:pt idx="260">
                  <c:v>0.0</c:v>
                </c:pt>
                <c:pt idx="261">
                  <c:v>0.0</c:v>
                </c:pt>
                <c:pt idx="262">
                  <c:v>0.0</c:v>
                </c:pt>
                <c:pt idx="263">
                  <c:v>0.0</c:v>
                </c:pt>
                <c:pt idx="264">
                  <c:v>0.0</c:v>
                </c:pt>
                <c:pt idx="265">
                  <c:v>0.0</c:v>
                </c:pt>
                <c:pt idx="266">
                  <c:v>0.0</c:v>
                </c:pt>
                <c:pt idx="267">
                  <c:v>0.0</c:v>
                </c:pt>
                <c:pt idx="268">
                  <c:v>0.0</c:v>
                </c:pt>
                <c:pt idx="269">
                  <c:v>0.0</c:v>
                </c:pt>
                <c:pt idx="270">
                  <c:v>0.0</c:v>
                </c:pt>
                <c:pt idx="271">
                  <c:v>0.0</c:v>
                </c:pt>
                <c:pt idx="272">
                  <c:v>0.0</c:v>
                </c:pt>
                <c:pt idx="273">
                  <c:v>0.0</c:v>
                </c:pt>
                <c:pt idx="274">
                  <c:v>0.0</c:v>
                </c:pt>
                <c:pt idx="275">
                  <c:v>0.0</c:v>
                </c:pt>
                <c:pt idx="276">
                  <c:v>0.0</c:v>
                </c:pt>
                <c:pt idx="277">
                  <c:v>0.0</c:v>
                </c:pt>
                <c:pt idx="278">
                  <c:v>0.0</c:v>
                </c:pt>
                <c:pt idx="279">
                  <c:v>0.0</c:v>
                </c:pt>
                <c:pt idx="280">
                  <c:v>0.0</c:v>
                </c:pt>
                <c:pt idx="281">
                  <c:v>0.0</c:v>
                </c:pt>
                <c:pt idx="282">
                  <c:v>0.0</c:v>
                </c:pt>
                <c:pt idx="283">
                  <c:v>0.0</c:v>
                </c:pt>
                <c:pt idx="284">
                  <c:v>0.0</c:v>
                </c:pt>
                <c:pt idx="285">
                  <c:v>0.0</c:v>
                </c:pt>
                <c:pt idx="286">
                  <c:v>0.0</c:v>
                </c:pt>
                <c:pt idx="287">
                  <c:v>0.0</c:v>
                </c:pt>
                <c:pt idx="288">
                  <c:v>0.0</c:v>
                </c:pt>
                <c:pt idx="289">
                  <c:v>0.0</c:v>
                </c:pt>
                <c:pt idx="290">
                  <c:v>0.0</c:v>
                </c:pt>
                <c:pt idx="291">
                  <c:v>0.0</c:v>
                </c:pt>
                <c:pt idx="292">
                  <c:v>0.0</c:v>
                </c:pt>
                <c:pt idx="293">
                  <c:v>0.0</c:v>
                </c:pt>
                <c:pt idx="294">
                  <c:v>0.0</c:v>
                </c:pt>
                <c:pt idx="295">
                  <c:v>0.0</c:v>
                </c:pt>
                <c:pt idx="296">
                  <c:v>0.0</c:v>
                </c:pt>
                <c:pt idx="297">
                  <c:v>0.0</c:v>
                </c:pt>
                <c:pt idx="298">
                  <c:v>0.0</c:v>
                </c:pt>
                <c:pt idx="299">
                  <c:v>0.0</c:v>
                </c:pt>
                <c:pt idx="300">
                  <c:v>0.0</c:v>
                </c:pt>
                <c:pt idx="301">
                  <c:v>0.0</c:v>
                </c:pt>
                <c:pt idx="302">
                  <c:v>0.0</c:v>
                </c:pt>
                <c:pt idx="303">
                  <c:v>0.0</c:v>
                </c:pt>
                <c:pt idx="304">
                  <c:v>0.0</c:v>
                </c:pt>
                <c:pt idx="305">
                  <c:v>0.0</c:v>
                </c:pt>
                <c:pt idx="306">
                  <c:v>0.0</c:v>
                </c:pt>
                <c:pt idx="307">
                  <c:v>0.0</c:v>
                </c:pt>
                <c:pt idx="308">
                  <c:v>0.0</c:v>
                </c:pt>
                <c:pt idx="309">
                  <c:v>0.0</c:v>
                </c:pt>
                <c:pt idx="310">
                  <c:v>0.0</c:v>
                </c:pt>
                <c:pt idx="311">
                  <c:v>0.0</c:v>
                </c:pt>
                <c:pt idx="312">
                  <c:v>0.0</c:v>
                </c:pt>
                <c:pt idx="313">
                  <c:v>0.0</c:v>
                </c:pt>
                <c:pt idx="314">
                  <c:v>0.0</c:v>
                </c:pt>
                <c:pt idx="315">
                  <c:v>0.0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0.0</c:v>
                </c:pt>
                <c:pt idx="320">
                  <c:v>0.0</c:v>
                </c:pt>
                <c:pt idx="321">
                  <c:v>0.0</c:v>
                </c:pt>
                <c:pt idx="322">
                  <c:v>0.0</c:v>
                </c:pt>
                <c:pt idx="323">
                  <c:v>0.0</c:v>
                </c:pt>
                <c:pt idx="324">
                  <c:v>0.0</c:v>
                </c:pt>
                <c:pt idx="325">
                  <c:v>0.0</c:v>
                </c:pt>
                <c:pt idx="326">
                  <c:v>0.0</c:v>
                </c:pt>
                <c:pt idx="327">
                  <c:v>0.0</c:v>
                </c:pt>
                <c:pt idx="328">
                  <c:v>0.0</c:v>
                </c:pt>
                <c:pt idx="329">
                  <c:v>0.0</c:v>
                </c:pt>
                <c:pt idx="330">
                  <c:v>0.0</c:v>
                </c:pt>
                <c:pt idx="331">
                  <c:v>0.0</c:v>
                </c:pt>
                <c:pt idx="332">
                  <c:v>0.0</c:v>
                </c:pt>
                <c:pt idx="333">
                  <c:v>0.0</c:v>
                </c:pt>
                <c:pt idx="334">
                  <c:v>0.0</c:v>
                </c:pt>
                <c:pt idx="335">
                  <c:v>0.0</c:v>
                </c:pt>
                <c:pt idx="336">
                  <c:v>0.0</c:v>
                </c:pt>
                <c:pt idx="337">
                  <c:v>0.0</c:v>
                </c:pt>
                <c:pt idx="338">
                  <c:v>0.0</c:v>
                </c:pt>
                <c:pt idx="339">
                  <c:v>0.0</c:v>
                </c:pt>
                <c:pt idx="340">
                  <c:v>0.0</c:v>
                </c:pt>
                <c:pt idx="341">
                  <c:v>0.0</c:v>
                </c:pt>
                <c:pt idx="342">
                  <c:v>0.0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  <c:pt idx="364">
                  <c:v>0.0</c:v>
                </c:pt>
                <c:pt idx="365">
                  <c:v>0.0</c:v>
                </c:pt>
                <c:pt idx="366">
                  <c:v>0.0</c:v>
                </c:pt>
                <c:pt idx="367">
                  <c:v>0.0</c:v>
                </c:pt>
                <c:pt idx="368">
                  <c:v>0.0</c:v>
                </c:pt>
                <c:pt idx="369">
                  <c:v>0.0</c:v>
                </c:pt>
                <c:pt idx="370">
                  <c:v>0.0</c:v>
                </c:pt>
                <c:pt idx="371">
                  <c:v>0.0</c:v>
                </c:pt>
                <c:pt idx="372">
                  <c:v>0.0</c:v>
                </c:pt>
                <c:pt idx="373">
                  <c:v>0.0</c:v>
                </c:pt>
                <c:pt idx="374">
                  <c:v>0.0</c:v>
                </c:pt>
                <c:pt idx="375">
                  <c:v>0.0</c:v>
                </c:pt>
                <c:pt idx="376">
                  <c:v>0.0</c:v>
                </c:pt>
                <c:pt idx="377">
                  <c:v>0.0</c:v>
                </c:pt>
                <c:pt idx="378">
                  <c:v>0.0</c:v>
                </c:pt>
                <c:pt idx="379">
                  <c:v>0.0</c:v>
                </c:pt>
                <c:pt idx="380">
                  <c:v>0.0</c:v>
                </c:pt>
                <c:pt idx="381">
                  <c:v>0.0</c:v>
                </c:pt>
                <c:pt idx="382">
                  <c:v>0.0</c:v>
                </c:pt>
                <c:pt idx="383">
                  <c:v>0.0</c:v>
                </c:pt>
                <c:pt idx="384">
                  <c:v>0.0</c:v>
                </c:pt>
                <c:pt idx="385">
                  <c:v>0.0</c:v>
                </c:pt>
                <c:pt idx="386">
                  <c:v>0.0</c:v>
                </c:pt>
                <c:pt idx="387">
                  <c:v>0.0</c:v>
                </c:pt>
                <c:pt idx="388">
                  <c:v>0.0</c:v>
                </c:pt>
                <c:pt idx="389">
                  <c:v>0.0</c:v>
                </c:pt>
                <c:pt idx="390">
                  <c:v>0.0</c:v>
                </c:pt>
                <c:pt idx="391">
                  <c:v>0.0</c:v>
                </c:pt>
                <c:pt idx="392">
                  <c:v>0.0</c:v>
                </c:pt>
                <c:pt idx="393">
                  <c:v>0.0</c:v>
                </c:pt>
                <c:pt idx="394">
                  <c:v>0.0</c:v>
                </c:pt>
                <c:pt idx="395">
                  <c:v>0.0</c:v>
                </c:pt>
                <c:pt idx="396">
                  <c:v>0.0</c:v>
                </c:pt>
                <c:pt idx="397">
                  <c:v>0.0</c:v>
                </c:pt>
                <c:pt idx="398">
                  <c:v>0.0</c:v>
                </c:pt>
                <c:pt idx="399">
                  <c:v>0.0</c:v>
                </c:pt>
                <c:pt idx="400">
                  <c:v>0.0</c:v>
                </c:pt>
                <c:pt idx="401">
                  <c:v>0.0</c:v>
                </c:pt>
                <c:pt idx="402">
                  <c:v>0.0</c:v>
                </c:pt>
                <c:pt idx="403">
                  <c:v>0.0</c:v>
                </c:pt>
                <c:pt idx="404">
                  <c:v>0.0</c:v>
                </c:pt>
                <c:pt idx="405">
                  <c:v>0.0</c:v>
                </c:pt>
                <c:pt idx="406">
                  <c:v>0.0</c:v>
                </c:pt>
                <c:pt idx="407">
                  <c:v>0.0</c:v>
                </c:pt>
                <c:pt idx="408">
                  <c:v>0.0</c:v>
                </c:pt>
                <c:pt idx="409">
                  <c:v>0.0</c:v>
                </c:pt>
                <c:pt idx="410">
                  <c:v>0.0</c:v>
                </c:pt>
                <c:pt idx="411">
                  <c:v>0.0</c:v>
                </c:pt>
                <c:pt idx="412">
                  <c:v>0.0</c:v>
                </c:pt>
                <c:pt idx="413">
                  <c:v>0.0</c:v>
                </c:pt>
                <c:pt idx="414">
                  <c:v>0.0</c:v>
                </c:pt>
                <c:pt idx="415">
                  <c:v>0.0</c:v>
                </c:pt>
                <c:pt idx="416">
                  <c:v>0.0</c:v>
                </c:pt>
                <c:pt idx="417">
                  <c:v>0.0</c:v>
                </c:pt>
                <c:pt idx="418">
                  <c:v>0.0</c:v>
                </c:pt>
                <c:pt idx="419">
                  <c:v>0.0</c:v>
                </c:pt>
                <c:pt idx="420">
                  <c:v>0.0</c:v>
                </c:pt>
                <c:pt idx="421">
                  <c:v>0.0</c:v>
                </c:pt>
                <c:pt idx="422">
                  <c:v>0.0</c:v>
                </c:pt>
                <c:pt idx="423">
                  <c:v>0.0</c:v>
                </c:pt>
                <c:pt idx="424">
                  <c:v>0.0</c:v>
                </c:pt>
                <c:pt idx="425">
                  <c:v>0.0</c:v>
                </c:pt>
                <c:pt idx="426">
                  <c:v>0.0</c:v>
                </c:pt>
                <c:pt idx="427">
                  <c:v>0.0</c:v>
                </c:pt>
                <c:pt idx="428">
                  <c:v>0.0</c:v>
                </c:pt>
                <c:pt idx="429">
                  <c:v>0.0</c:v>
                </c:pt>
                <c:pt idx="430">
                  <c:v>0.0</c:v>
                </c:pt>
                <c:pt idx="431">
                  <c:v>0.0</c:v>
                </c:pt>
                <c:pt idx="432">
                  <c:v>0.0</c:v>
                </c:pt>
                <c:pt idx="433">
                  <c:v>0.0</c:v>
                </c:pt>
                <c:pt idx="434">
                  <c:v>0.0</c:v>
                </c:pt>
                <c:pt idx="435">
                  <c:v>0.0</c:v>
                </c:pt>
                <c:pt idx="436">
                  <c:v>0.0</c:v>
                </c:pt>
                <c:pt idx="437">
                  <c:v>0.0</c:v>
                </c:pt>
                <c:pt idx="438">
                  <c:v>0.0</c:v>
                </c:pt>
                <c:pt idx="439">
                  <c:v>0.0</c:v>
                </c:pt>
                <c:pt idx="440">
                  <c:v>0.0</c:v>
                </c:pt>
                <c:pt idx="441">
                  <c:v>0.0</c:v>
                </c:pt>
                <c:pt idx="442">
                  <c:v>0.0</c:v>
                </c:pt>
                <c:pt idx="443">
                  <c:v>0.0</c:v>
                </c:pt>
                <c:pt idx="444">
                  <c:v>0.0</c:v>
                </c:pt>
                <c:pt idx="445">
                  <c:v>0.0</c:v>
                </c:pt>
                <c:pt idx="446">
                  <c:v>0.0</c:v>
                </c:pt>
                <c:pt idx="447">
                  <c:v>0.0</c:v>
                </c:pt>
                <c:pt idx="448">
                  <c:v>0.0</c:v>
                </c:pt>
                <c:pt idx="449">
                  <c:v>0.0</c:v>
                </c:pt>
                <c:pt idx="450">
                  <c:v>0.0</c:v>
                </c:pt>
                <c:pt idx="451">
                  <c:v>0.0</c:v>
                </c:pt>
                <c:pt idx="452">
                  <c:v>0.0</c:v>
                </c:pt>
                <c:pt idx="453">
                  <c:v>0.0</c:v>
                </c:pt>
                <c:pt idx="454">
                  <c:v>0.0</c:v>
                </c:pt>
                <c:pt idx="455">
                  <c:v>0.0</c:v>
                </c:pt>
                <c:pt idx="456">
                  <c:v>0.0</c:v>
                </c:pt>
                <c:pt idx="457">
                  <c:v>0.0</c:v>
                </c:pt>
                <c:pt idx="458">
                  <c:v>0.0</c:v>
                </c:pt>
                <c:pt idx="459">
                  <c:v>0.0</c:v>
                </c:pt>
                <c:pt idx="460">
                  <c:v>0.0</c:v>
                </c:pt>
                <c:pt idx="461">
                  <c:v>0.0</c:v>
                </c:pt>
                <c:pt idx="462">
                  <c:v>0.0</c:v>
                </c:pt>
                <c:pt idx="463">
                  <c:v>0.0</c:v>
                </c:pt>
                <c:pt idx="464">
                  <c:v>0.0</c:v>
                </c:pt>
                <c:pt idx="465">
                  <c:v>0.0</c:v>
                </c:pt>
                <c:pt idx="466">
                  <c:v>0.0</c:v>
                </c:pt>
                <c:pt idx="467">
                  <c:v>0.0</c:v>
                </c:pt>
                <c:pt idx="468">
                  <c:v>0.0</c:v>
                </c:pt>
                <c:pt idx="469">
                  <c:v>0.0</c:v>
                </c:pt>
                <c:pt idx="470">
                  <c:v>0.0</c:v>
                </c:pt>
                <c:pt idx="471">
                  <c:v>0.0</c:v>
                </c:pt>
                <c:pt idx="472">
                  <c:v>0.0</c:v>
                </c:pt>
                <c:pt idx="473">
                  <c:v>0.0</c:v>
                </c:pt>
                <c:pt idx="474">
                  <c:v>0.0</c:v>
                </c:pt>
                <c:pt idx="475">
                  <c:v>0.0</c:v>
                </c:pt>
                <c:pt idx="476">
                  <c:v>0.0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</c:numCache>
            </c:numRef>
          </c:val>
          <c:smooth val="0"/>
        </c:ser>
        <c:ser>
          <c:idx val="2"/>
          <c:order val="2"/>
          <c:tx>
            <c:v>tonal</c:v>
          </c:tx>
          <c:spPr>
            <a:ln w="28575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Calc!$AN$4:$AN$484</c:f>
              <c:numCache>
                <c:formatCode>General</c:formatCode>
                <c:ptCount val="481"/>
                <c:pt idx="0">
                  <c:v>6.020599913279624</c:v>
                </c:pt>
                <c:pt idx="1">
                  <c:v>6.020599913279624</c:v>
                </c:pt>
                <c:pt idx="2">
                  <c:v>6.020599913279624</c:v>
                </c:pt>
                <c:pt idx="3">
                  <c:v>6.020599913279624</c:v>
                </c:pt>
                <c:pt idx="4">
                  <c:v>6.020599913279624</c:v>
                </c:pt>
                <c:pt idx="5">
                  <c:v>6.020599913279624</c:v>
                </c:pt>
                <c:pt idx="6">
                  <c:v>6.020599913279624</c:v>
                </c:pt>
                <c:pt idx="7">
                  <c:v>6.020599913279624</c:v>
                </c:pt>
                <c:pt idx="8">
                  <c:v>6.020599913279624</c:v>
                </c:pt>
                <c:pt idx="9">
                  <c:v>6.020599913279624</c:v>
                </c:pt>
                <c:pt idx="10">
                  <c:v>6.020599913279624</c:v>
                </c:pt>
                <c:pt idx="11">
                  <c:v>6.020599913279624</c:v>
                </c:pt>
                <c:pt idx="12">
                  <c:v>6.020599913279624</c:v>
                </c:pt>
                <c:pt idx="13">
                  <c:v>6.020599913279624</c:v>
                </c:pt>
                <c:pt idx="14">
                  <c:v>6.020599913279624</c:v>
                </c:pt>
                <c:pt idx="15">
                  <c:v>6.020599913279624</c:v>
                </c:pt>
                <c:pt idx="16">
                  <c:v>6.020599913279624</c:v>
                </c:pt>
                <c:pt idx="17">
                  <c:v>6.020599913279624</c:v>
                </c:pt>
                <c:pt idx="18">
                  <c:v>6.020599913279624</c:v>
                </c:pt>
                <c:pt idx="19">
                  <c:v>6.020599913279624</c:v>
                </c:pt>
                <c:pt idx="20">
                  <c:v>6.020599913279624</c:v>
                </c:pt>
                <c:pt idx="21">
                  <c:v>6.020599913279624</c:v>
                </c:pt>
                <c:pt idx="22">
                  <c:v>6.020599913279624</c:v>
                </c:pt>
                <c:pt idx="23">
                  <c:v>6.020599913279624</c:v>
                </c:pt>
                <c:pt idx="24">
                  <c:v>6.020599913279624</c:v>
                </c:pt>
                <c:pt idx="25">
                  <c:v>6.020599913279624</c:v>
                </c:pt>
                <c:pt idx="26">
                  <c:v>6.020599913279624</c:v>
                </c:pt>
                <c:pt idx="27">
                  <c:v>6.020599913279624</c:v>
                </c:pt>
                <c:pt idx="28">
                  <c:v>6.020599913279624</c:v>
                </c:pt>
                <c:pt idx="29">
                  <c:v>6.020599913279624</c:v>
                </c:pt>
                <c:pt idx="30">
                  <c:v>6.020599913279624</c:v>
                </c:pt>
                <c:pt idx="31">
                  <c:v>6.020599913279624</c:v>
                </c:pt>
                <c:pt idx="32">
                  <c:v>6.020599913279624</c:v>
                </c:pt>
                <c:pt idx="33">
                  <c:v>6.020599913279624</c:v>
                </c:pt>
                <c:pt idx="34">
                  <c:v>6.020599913279624</c:v>
                </c:pt>
                <c:pt idx="35">
                  <c:v>6.020599913279624</c:v>
                </c:pt>
                <c:pt idx="36">
                  <c:v>6.020599913279624</c:v>
                </c:pt>
                <c:pt idx="37">
                  <c:v>6.020599913279624</c:v>
                </c:pt>
                <c:pt idx="38">
                  <c:v>6.020599913279624</c:v>
                </c:pt>
                <c:pt idx="39">
                  <c:v>6.020599913279624</c:v>
                </c:pt>
                <c:pt idx="40">
                  <c:v>6.020599913279624</c:v>
                </c:pt>
                <c:pt idx="41">
                  <c:v>6.020599913279624</c:v>
                </c:pt>
                <c:pt idx="42">
                  <c:v>6.020599913279624</c:v>
                </c:pt>
                <c:pt idx="43">
                  <c:v>6.020599913279624</c:v>
                </c:pt>
                <c:pt idx="44">
                  <c:v>6.020599913279624</c:v>
                </c:pt>
                <c:pt idx="45">
                  <c:v>6.020599913279624</c:v>
                </c:pt>
                <c:pt idx="46">
                  <c:v>6.020599913279624</c:v>
                </c:pt>
                <c:pt idx="47">
                  <c:v>6.020599913279624</c:v>
                </c:pt>
                <c:pt idx="48">
                  <c:v>6.020599913279624</c:v>
                </c:pt>
                <c:pt idx="49">
                  <c:v>6.020599913279624</c:v>
                </c:pt>
                <c:pt idx="50">
                  <c:v>6.020599913279624</c:v>
                </c:pt>
                <c:pt idx="51">
                  <c:v>6.020599913279624</c:v>
                </c:pt>
                <c:pt idx="52">
                  <c:v>6.020599913279624</c:v>
                </c:pt>
                <c:pt idx="53">
                  <c:v>6.020599913279624</c:v>
                </c:pt>
                <c:pt idx="54">
                  <c:v>6.020599913279624</c:v>
                </c:pt>
                <c:pt idx="55">
                  <c:v>6.020599913279624</c:v>
                </c:pt>
                <c:pt idx="56">
                  <c:v>6.020599913279624</c:v>
                </c:pt>
                <c:pt idx="57">
                  <c:v>6.020599913279624</c:v>
                </c:pt>
                <c:pt idx="58">
                  <c:v>6.020599913279624</c:v>
                </c:pt>
                <c:pt idx="59">
                  <c:v>6.020599913279624</c:v>
                </c:pt>
                <c:pt idx="60">
                  <c:v>6.020599913279624</c:v>
                </c:pt>
                <c:pt idx="61">
                  <c:v>6.020599913279624</c:v>
                </c:pt>
                <c:pt idx="62">
                  <c:v>6.020599913279624</c:v>
                </c:pt>
                <c:pt idx="63">
                  <c:v>6.020599913279624</c:v>
                </c:pt>
                <c:pt idx="64">
                  <c:v>6.020599913279624</c:v>
                </c:pt>
                <c:pt idx="65">
                  <c:v>6.020599913279624</c:v>
                </c:pt>
                <c:pt idx="66">
                  <c:v>6.020599913279624</c:v>
                </c:pt>
                <c:pt idx="67">
                  <c:v>6.020599913279624</c:v>
                </c:pt>
                <c:pt idx="68">
                  <c:v>6.020599913279624</c:v>
                </c:pt>
                <c:pt idx="69">
                  <c:v>6.020599913279624</c:v>
                </c:pt>
                <c:pt idx="70">
                  <c:v>6.020599913279624</c:v>
                </c:pt>
                <c:pt idx="71">
                  <c:v>6.020599913279624</c:v>
                </c:pt>
                <c:pt idx="72">
                  <c:v>6.020599913279624</c:v>
                </c:pt>
                <c:pt idx="73">
                  <c:v>6.020599913279624</c:v>
                </c:pt>
                <c:pt idx="74">
                  <c:v>6.020599913279624</c:v>
                </c:pt>
                <c:pt idx="75">
                  <c:v>6.020599913279624</c:v>
                </c:pt>
                <c:pt idx="76">
                  <c:v>6.020599913279624</c:v>
                </c:pt>
                <c:pt idx="77">
                  <c:v>6.020599913279624</c:v>
                </c:pt>
                <c:pt idx="78">
                  <c:v>6.020599913279624</c:v>
                </c:pt>
                <c:pt idx="79">
                  <c:v>6.020599913279624</c:v>
                </c:pt>
                <c:pt idx="80">
                  <c:v>6.020599913279624</c:v>
                </c:pt>
                <c:pt idx="81">
                  <c:v>6.020599913279624</c:v>
                </c:pt>
                <c:pt idx="82">
                  <c:v>6.020599913279624</c:v>
                </c:pt>
                <c:pt idx="83">
                  <c:v>6.020599913279624</c:v>
                </c:pt>
                <c:pt idx="84">
                  <c:v>6.020599913279624</c:v>
                </c:pt>
                <c:pt idx="85">
                  <c:v>6.020599913279624</c:v>
                </c:pt>
                <c:pt idx="86">
                  <c:v>6.020599913279624</c:v>
                </c:pt>
                <c:pt idx="87">
                  <c:v>6.020599913279624</c:v>
                </c:pt>
                <c:pt idx="88">
                  <c:v>6.020599913279624</c:v>
                </c:pt>
                <c:pt idx="89">
                  <c:v>6.020599913279624</c:v>
                </c:pt>
                <c:pt idx="90">
                  <c:v>6.020599913279624</c:v>
                </c:pt>
                <c:pt idx="91">
                  <c:v>6.020599913279624</c:v>
                </c:pt>
                <c:pt idx="92">
                  <c:v>6.020599913279624</c:v>
                </c:pt>
                <c:pt idx="93">
                  <c:v>6.020599913279624</c:v>
                </c:pt>
                <c:pt idx="94">
                  <c:v>6.020599913279624</c:v>
                </c:pt>
                <c:pt idx="95">
                  <c:v>6.020599913279624</c:v>
                </c:pt>
                <c:pt idx="96">
                  <c:v>6.020599913279624</c:v>
                </c:pt>
                <c:pt idx="97">
                  <c:v>6.020599913279624</c:v>
                </c:pt>
                <c:pt idx="98">
                  <c:v>6.020599913279624</c:v>
                </c:pt>
                <c:pt idx="99">
                  <c:v>6.020599913279624</c:v>
                </c:pt>
                <c:pt idx="100">
                  <c:v>6.020599913279624</c:v>
                </c:pt>
                <c:pt idx="101">
                  <c:v>6.020599913279624</c:v>
                </c:pt>
                <c:pt idx="102">
                  <c:v>6.020599913279624</c:v>
                </c:pt>
                <c:pt idx="103">
                  <c:v>6.020599913279624</c:v>
                </c:pt>
                <c:pt idx="104">
                  <c:v>6.020599913279624</c:v>
                </c:pt>
                <c:pt idx="105">
                  <c:v>6.020599913279624</c:v>
                </c:pt>
                <c:pt idx="106">
                  <c:v>6.020599913279624</c:v>
                </c:pt>
                <c:pt idx="107">
                  <c:v>6.020599913279624</c:v>
                </c:pt>
                <c:pt idx="108">
                  <c:v>6.020599913279624</c:v>
                </c:pt>
                <c:pt idx="109">
                  <c:v>6.020599913279624</c:v>
                </c:pt>
                <c:pt idx="110">
                  <c:v>6.020599913279624</c:v>
                </c:pt>
                <c:pt idx="111">
                  <c:v>6.020599913279624</c:v>
                </c:pt>
                <c:pt idx="112">
                  <c:v>6.020599913279624</c:v>
                </c:pt>
                <c:pt idx="113">
                  <c:v>6.020599913279624</c:v>
                </c:pt>
                <c:pt idx="114">
                  <c:v>6.020599913279624</c:v>
                </c:pt>
                <c:pt idx="115">
                  <c:v>6.020599913279624</c:v>
                </c:pt>
                <c:pt idx="116">
                  <c:v>6.020599913279624</c:v>
                </c:pt>
                <c:pt idx="117">
                  <c:v>6.020599913279624</c:v>
                </c:pt>
                <c:pt idx="118">
                  <c:v>6.020599913279624</c:v>
                </c:pt>
                <c:pt idx="119">
                  <c:v>6.020599913279624</c:v>
                </c:pt>
                <c:pt idx="120">
                  <c:v>6.020599913279624</c:v>
                </c:pt>
                <c:pt idx="121">
                  <c:v>6.020599913279624</c:v>
                </c:pt>
                <c:pt idx="122">
                  <c:v>6.020599913279624</c:v>
                </c:pt>
                <c:pt idx="123">
                  <c:v>6.020599913279624</c:v>
                </c:pt>
                <c:pt idx="124">
                  <c:v>6.020599913279624</c:v>
                </c:pt>
                <c:pt idx="125">
                  <c:v>6.020599913279624</c:v>
                </c:pt>
                <c:pt idx="126">
                  <c:v>6.020599913279624</c:v>
                </c:pt>
                <c:pt idx="127">
                  <c:v>6.020599913279624</c:v>
                </c:pt>
                <c:pt idx="128">
                  <c:v>6.020599913279624</c:v>
                </c:pt>
                <c:pt idx="129">
                  <c:v>6.020599913279624</c:v>
                </c:pt>
                <c:pt idx="130">
                  <c:v>6.020599913279624</c:v>
                </c:pt>
                <c:pt idx="131">
                  <c:v>6.020599913279624</c:v>
                </c:pt>
                <c:pt idx="132">
                  <c:v>6.020599913279624</c:v>
                </c:pt>
                <c:pt idx="133">
                  <c:v>6.020599913279624</c:v>
                </c:pt>
                <c:pt idx="134">
                  <c:v>6.020599913279624</c:v>
                </c:pt>
                <c:pt idx="135">
                  <c:v>6.020599913279624</c:v>
                </c:pt>
                <c:pt idx="136">
                  <c:v>6.020599913279624</c:v>
                </c:pt>
                <c:pt idx="137">
                  <c:v>6.020599913279624</c:v>
                </c:pt>
                <c:pt idx="138">
                  <c:v>6.020599913279624</c:v>
                </c:pt>
                <c:pt idx="139">
                  <c:v>6.020599913279624</c:v>
                </c:pt>
                <c:pt idx="140">
                  <c:v>6.020599913279624</c:v>
                </c:pt>
                <c:pt idx="141">
                  <c:v>6.020599913279624</c:v>
                </c:pt>
                <c:pt idx="142">
                  <c:v>6.020599913279624</c:v>
                </c:pt>
                <c:pt idx="143">
                  <c:v>6.020599913279624</c:v>
                </c:pt>
                <c:pt idx="144">
                  <c:v>6.020599913279624</c:v>
                </c:pt>
                <c:pt idx="145">
                  <c:v>6.020599913279624</c:v>
                </c:pt>
                <c:pt idx="146">
                  <c:v>6.020599913279624</c:v>
                </c:pt>
                <c:pt idx="147">
                  <c:v>6.020599913279624</c:v>
                </c:pt>
                <c:pt idx="148">
                  <c:v>6.020599913279624</c:v>
                </c:pt>
                <c:pt idx="149">
                  <c:v>6.020599913279624</c:v>
                </c:pt>
                <c:pt idx="150">
                  <c:v>6.020599913279624</c:v>
                </c:pt>
                <c:pt idx="151">
                  <c:v>6.020599913279624</c:v>
                </c:pt>
                <c:pt idx="152">
                  <c:v>6.020599913279624</c:v>
                </c:pt>
                <c:pt idx="153">
                  <c:v>6.020599913279624</c:v>
                </c:pt>
                <c:pt idx="154">
                  <c:v>6.020599913279624</c:v>
                </c:pt>
                <c:pt idx="155">
                  <c:v>6.020599913279624</c:v>
                </c:pt>
                <c:pt idx="156">
                  <c:v>6.020599913279624</c:v>
                </c:pt>
                <c:pt idx="157">
                  <c:v>6.020599913279624</c:v>
                </c:pt>
                <c:pt idx="158">
                  <c:v>6.020599913279624</c:v>
                </c:pt>
                <c:pt idx="159">
                  <c:v>6.020599913279624</c:v>
                </c:pt>
                <c:pt idx="160">
                  <c:v>6.020599913279624</c:v>
                </c:pt>
                <c:pt idx="161">
                  <c:v>6.020599913279624</c:v>
                </c:pt>
                <c:pt idx="162">
                  <c:v>6.020599913279624</c:v>
                </c:pt>
                <c:pt idx="163">
                  <c:v>6.020599913279624</c:v>
                </c:pt>
                <c:pt idx="164">
                  <c:v>6.020599913279624</c:v>
                </c:pt>
                <c:pt idx="165">
                  <c:v>6.020599913279624</c:v>
                </c:pt>
                <c:pt idx="166">
                  <c:v>6.020599913279624</c:v>
                </c:pt>
                <c:pt idx="167">
                  <c:v>6.020599913279624</c:v>
                </c:pt>
                <c:pt idx="168">
                  <c:v>6.020599913279624</c:v>
                </c:pt>
                <c:pt idx="169">
                  <c:v>6.020599913279624</c:v>
                </c:pt>
                <c:pt idx="170">
                  <c:v>6.020599913279624</c:v>
                </c:pt>
                <c:pt idx="171">
                  <c:v>6.020599913279624</c:v>
                </c:pt>
                <c:pt idx="172">
                  <c:v>6.020599913279624</c:v>
                </c:pt>
                <c:pt idx="173">
                  <c:v>6.020599913279624</c:v>
                </c:pt>
                <c:pt idx="174">
                  <c:v>6.020599913279624</c:v>
                </c:pt>
                <c:pt idx="175">
                  <c:v>6.020599913279624</c:v>
                </c:pt>
                <c:pt idx="176">
                  <c:v>6.020599913279624</c:v>
                </c:pt>
                <c:pt idx="177">
                  <c:v>6.020599913279624</c:v>
                </c:pt>
                <c:pt idx="178">
                  <c:v>6.020599913279624</c:v>
                </c:pt>
                <c:pt idx="179">
                  <c:v>6.020599913279624</c:v>
                </c:pt>
                <c:pt idx="180">
                  <c:v>6.020599913279624</c:v>
                </c:pt>
                <c:pt idx="181">
                  <c:v>6.020599913279624</c:v>
                </c:pt>
                <c:pt idx="182">
                  <c:v>6.020599913279624</c:v>
                </c:pt>
                <c:pt idx="183">
                  <c:v>6.020599913279624</c:v>
                </c:pt>
                <c:pt idx="184">
                  <c:v>6.020599913279624</c:v>
                </c:pt>
                <c:pt idx="185">
                  <c:v>6.020599913279624</c:v>
                </c:pt>
                <c:pt idx="186">
                  <c:v>6.020599913279624</c:v>
                </c:pt>
                <c:pt idx="187">
                  <c:v>6.020599913279624</c:v>
                </c:pt>
                <c:pt idx="188">
                  <c:v>6.020599913279624</c:v>
                </c:pt>
                <c:pt idx="189">
                  <c:v>6.020599913279624</c:v>
                </c:pt>
                <c:pt idx="190">
                  <c:v>6.020599913279624</c:v>
                </c:pt>
                <c:pt idx="191">
                  <c:v>6.020599913279624</c:v>
                </c:pt>
                <c:pt idx="192">
                  <c:v>6.020599913279624</c:v>
                </c:pt>
                <c:pt idx="193">
                  <c:v>6.020599913279624</c:v>
                </c:pt>
                <c:pt idx="194">
                  <c:v>6.020599913279624</c:v>
                </c:pt>
                <c:pt idx="195">
                  <c:v>6.020599913279624</c:v>
                </c:pt>
                <c:pt idx="196">
                  <c:v>6.020599913279624</c:v>
                </c:pt>
                <c:pt idx="197">
                  <c:v>6.020599913279624</c:v>
                </c:pt>
                <c:pt idx="198">
                  <c:v>6.020599913279624</c:v>
                </c:pt>
                <c:pt idx="199">
                  <c:v>6.020599913279624</c:v>
                </c:pt>
                <c:pt idx="200">
                  <c:v>6.020599913279624</c:v>
                </c:pt>
                <c:pt idx="201">
                  <c:v>6.020599913279624</c:v>
                </c:pt>
                <c:pt idx="202">
                  <c:v>6.020599913279624</c:v>
                </c:pt>
                <c:pt idx="203">
                  <c:v>6.020599913279624</c:v>
                </c:pt>
                <c:pt idx="204">
                  <c:v>6.020599913279624</c:v>
                </c:pt>
                <c:pt idx="205">
                  <c:v>6.020599913279624</c:v>
                </c:pt>
                <c:pt idx="206">
                  <c:v>6.020599913279624</c:v>
                </c:pt>
                <c:pt idx="207">
                  <c:v>6.020599913279624</c:v>
                </c:pt>
                <c:pt idx="208">
                  <c:v>6.020599913279624</c:v>
                </c:pt>
                <c:pt idx="209">
                  <c:v>6.020599913279624</c:v>
                </c:pt>
                <c:pt idx="210">
                  <c:v>6.020599913279624</c:v>
                </c:pt>
                <c:pt idx="211">
                  <c:v>6.020599913279624</c:v>
                </c:pt>
                <c:pt idx="212">
                  <c:v>6.020599913279624</c:v>
                </c:pt>
                <c:pt idx="213">
                  <c:v>6.020599913279624</c:v>
                </c:pt>
                <c:pt idx="214">
                  <c:v>6.020599913279624</c:v>
                </c:pt>
                <c:pt idx="215">
                  <c:v>6.020599913279624</c:v>
                </c:pt>
                <c:pt idx="216">
                  <c:v>6.020599913279624</c:v>
                </c:pt>
                <c:pt idx="217">
                  <c:v>6.020599913279624</c:v>
                </c:pt>
                <c:pt idx="218">
                  <c:v>6.020599913279624</c:v>
                </c:pt>
                <c:pt idx="219">
                  <c:v>6.020599913279624</c:v>
                </c:pt>
                <c:pt idx="220">
                  <c:v>6.020599913279624</c:v>
                </c:pt>
                <c:pt idx="221">
                  <c:v>6.020599913279624</c:v>
                </c:pt>
                <c:pt idx="222">
                  <c:v>6.020599913279624</c:v>
                </c:pt>
                <c:pt idx="223">
                  <c:v>6.020599913279624</c:v>
                </c:pt>
                <c:pt idx="224">
                  <c:v>6.020599913279624</c:v>
                </c:pt>
                <c:pt idx="225">
                  <c:v>6.020599913279624</c:v>
                </c:pt>
                <c:pt idx="226">
                  <c:v>6.020599913279624</c:v>
                </c:pt>
                <c:pt idx="227">
                  <c:v>6.020599913279624</c:v>
                </c:pt>
                <c:pt idx="228">
                  <c:v>6.020599913279624</c:v>
                </c:pt>
                <c:pt idx="229">
                  <c:v>6.020599913279624</c:v>
                </c:pt>
                <c:pt idx="230">
                  <c:v>6.020599913279624</c:v>
                </c:pt>
                <c:pt idx="231">
                  <c:v>6.020599913279624</c:v>
                </c:pt>
                <c:pt idx="232">
                  <c:v>6.020599913279624</c:v>
                </c:pt>
                <c:pt idx="233">
                  <c:v>6.020599913279624</c:v>
                </c:pt>
                <c:pt idx="234">
                  <c:v>6.020599913279624</c:v>
                </c:pt>
                <c:pt idx="235">
                  <c:v>6.020599913279624</c:v>
                </c:pt>
                <c:pt idx="236">
                  <c:v>6.020599913279624</c:v>
                </c:pt>
                <c:pt idx="237">
                  <c:v>6.020599913279624</c:v>
                </c:pt>
                <c:pt idx="238">
                  <c:v>6.020599913279624</c:v>
                </c:pt>
                <c:pt idx="239">
                  <c:v>6.020599913279624</c:v>
                </c:pt>
                <c:pt idx="240">
                  <c:v>6.020599913279624</c:v>
                </c:pt>
                <c:pt idx="241">
                  <c:v>6.020599913279624</c:v>
                </c:pt>
                <c:pt idx="242">
                  <c:v>6.020599913279624</c:v>
                </c:pt>
                <c:pt idx="243">
                  <c:v>6.020599913279624</c:v>
                </c:pt>
                <c:pt idx="244">
                  <c:v>6.020599913279624</c:v>
                </c:pt>
                <c:pt idx="245">
                  <c:v>6.020599913279624</c:v>
                </c:pt>
                <c:pt idx="246">
                  <c:v>6.020599913279624</c:v>
                </c:pt>
                <c:pt idx="247">
                  <c:v>6.020599913279624</c:v>
                </c:pt>
                <c:pt idx="248">
                  <c:v>6.020599913279624</c:v>
                </c:pt>
                <c:pt idx="249">
                  <c:v>6.020599913279624</c:v>
                </c:pt>
                <c:pt idx="250">
                  <c:v>6.020599913279624</c:v>
                </c:pt>
                <c:pt idx="251">
                  <c:v>6.020599913279624</c:v>
                </c:pt>
                <c:pt idx="252">
                  <c:v>6.020599913279624</c:v>
                </c:pt>
                <c:pt idx="253">
                  <c:v>6.020599913279624</c:v>
                </c:pt>
                <c:pt idx="254">
                  <c:v>6.020599913279624</c:v>
                </c:pt>
                <c:pt idx="255">
                  <c:v>6.020599913279624</c:v>
                </c:pt>
                <c:pt idx="256">
                  <c:v>6.020599913279624</c:v>
                </c:pt>
                <c:pt idx="257">
                  <c:v>6.020599913279624</c:v>
                </c:pt>
                <c:pt idx="258">
                  <c:v>6.020599913279624</c:v>
                </c:pt>
                <c:pt idx="259">
                  <c:v>6.020599913279624</c:v>
                </c:pt>
                <c:pt idx="260">
                  <c:v>6.020599913279624</c:v>
                </c:pt>
                <c:pt idx="261">
                  <c:v>6.020599913279624</c:v>
                </c:pt>
                <c:pt idx="262">
                  <c:v>6.020599913279624</c:v>
                </c:pt>
                <c:pt idx="263">
                  <c:v>6.020599913279624</c:v>
                </c:pt>
                <c:pt idx="264">
                  <c:v>6.020599913279624</c:v>
                </c:pt>
                <c:pt idx="265">
                  <c:v>6.020599913279624</c:v>
                </c:pt>
                <c:pt idx="266">
                  <c:v>6.020599913279624</c:v>
                </c:pt>
                <c:pt idx="267">
                  <c:v>6.020599913279624</c:v>
                </c:pt>
                <c:pt idx="268">
                  <c:v>6.020599913279624</c:v>
                </c:pt>
                <c:pt idx="269">
                  <c:v>6.020599913279624</c:v>
                </c:pt>
                <c:pt idx="270">
                  <c:v>6.020599913279624</c:v>
                </c:pt>
                <c:pt idx="271">
                  <c:v>6.020599913279624</c:v>
                </c:pt>
                <c:pt idx="272">
                  <c:v>6.020599913279624</c:v>
                </c:pt>
                <c:pt idx="273">
                  <c:v>6.020599913279624</c:v>
                </c:pt>
                <c:pt idx="274">
                  <c:v>6.020599913279624</c:v>
                </c:pt>
                <c:pt idx="275">
                  <c:v>6.020599913279624</c:v>
                </c:pt>
                <c:pt idx="276">
                  <c:v>6.020599913279624</c:v>
                </c:pt>
                <c:pt idx="277">
                  <c:v>6.020599913279624</c:v>
                </c:pt>
                <c:pt idx="278">
                  <c:v>6.020599913279624</c:v>
                </c:pt>
                <c:pt idx="279">
                  <c:v>6.020599913279624</c:v>
                </c:pt>
                <c:pt idx="280">
                  <c:v>6.020599913279624</c:v>
                </c:pt>
                <c:pt idx="281">
                  <c:v>6.020599913279624</c:v>
                </c:pt>
                <c:pt idx="282">
                  <c:v>6.020599913279624</c:v>
                </c:pt>
                <c:pt idx="283">
                  <c:v>6.020599913279624</c:v>
                </c:pt>
                <c:pt idx="284">
                  <c:v>6.020599913279624</c:v>
                </c:pt>
                <c:pt idx="285">
                  <c:v>6.020599913279624</c:v>
                </c:pt>
                <c:pt idx="286">
                  <c:v>6.020599913279624</c:v>
                </c:pt>
                <c:pt idx="287">
                  <c:v>6.020599913279624</c:v>
                </c:pt>
                <c:pt idx="288">
                  <c:v>6.020599913279624</c:v>
                </c:pt>
                <c:pt idx="289">
                  <c:v>6.020599913279624</c:v>
                </c:pt>
                <c:pt idx="290">
                  <c:v>6.020599913279624</c:v>
                </c:pt>
                <c:pt idx="291">
                  <c:v>6.020599913279624</c:v>
                </c:pt>
                <c:pt idx="292">
                  <c:v>6.020599913279624</c:v>
                </c:pt>
                <c:pt idx="293">
                  <c:v>6.020599913279624</c:v>
                </c:pt>
                <c:pt idx="294">
                  <c:v>6.020599913279624</c:v>
                </c:pt>
                <c:pt idx="295">
                  <c:v>6.020599913279624</c:v>
                </c:pt>
                <c:pt idx="296">
                  <c:v>6.020599913279624</c:v>
                </c:pt>
                <c:pt idx="297">
                  <c:v>6.020599913279624</c:v>
                </c:pt>
                <c:pt idx="298">
                  <c:v>6.020599913279624</c:v>
                </c:pt>
                <c:pt idx="299">
                  <c:v>6.020599913279624</c:v>
                </c:pt>
                <c:pt idx="300">
                  <c:v>6.020599913279624</c:v>
                </c:pt>
                <c:pt idx="301">
                  <c:v>6.020599913279624</c:v>
                </c:pt>
                <c:pt idx="302">
                  <c:v>6.020599913279624</c:v>
                </c:pt>
                <c:pt idx="303">
                  <c:v>6.020599913279624</c:v>
                </c:pt>
                <c:pt idx="304">
                  <c:v>6.020599913279624</c:v>
                </c:pt>
                <c:pt idx="305">
                  <c:v>6.020599913279624</c:v>
                </c:pt>
                <c:pt idx="306">
                  <c:v>6.020599913279624</c:v>
                </c:pt>
                <c:pt idx="307">
                  <c:v>6.020599913279624</c:v>
                </c:pt>
                <c:pt idx="308">
                  <c:v>6.020599913279624</c:v>
                </c:pt>
                <c:pt idx="309">
                  <c:v>6.020599913279624</c:v>
                </c:pt>
                <c:pt idx="310">
                  <c:v>6.020599913279624</c:v>
                </c:pt>
                <c:pt idx="311">
                  <c:v>6.020599913279624</c:v>
                </c:pt>
                <c:pt idx="312">
                  <c:v>6.020599913279624</c:v>
                </c:pt>
                <c:pt idx="313">
                  <c:v>6.020599913279624</c:v>
                </c:pt>
                <c:pt idx="314">
                  <c:v>6.020599913279624</c:v>
                </c:pt>
                <c:pt idx="315">
                  <c:v>6.020599913279624</c:v>
                </c:pt>
                <c:pt idx="316">
                  <c:v>6.020599913279624</c:v>
                </c:pt>
                <c:pt idx="317">
                  <c:v>6.020599913279624</c:v>
                </c:pt>
                <c:pt idx="318">
                  <c:v>6.020599913279624</c:v>
                </c:pt>
                <c:pt idx="319">
                  <c:v>6.020599913279624</c:v>
                </c:pt>
                <c:pt idx="320">
                  <c:v>6.020599913279624</c:v>
                </c:pt>
                <c:pt idx="321">
                  <c:v>6.020599913279624</c:v>
                </c:pt>
                <c:pt idx="322">
                  <c:v>6.020599913279624</c:v>
                </c:pt>
                <c:pt idx="323">
                  <c:v>6.020599913279624</c:v>
                </c:pt>
                <c:pt idx="324">
                  <c:v>6.020599913279624</c:v>
                </c:pt>
                <c:pt idx="325">
                  <c:v>6.020599913279624</c:v>
                </c:pt>
                <c:pt idx="326">
                  <c:v>6.020599913279624</c:v>
                </c:pt>
                <c:pt idx="327">
                  <c:v>6.020599913279624</c:v>
                </c:pt>
                <c:pt idx="328">
                  <c:v>6.020599913279624</c:v>
                </c:pt>
                <c:pt idx="329">
                  <c:v>6.020599913279624</c:v>
                </c:pt>
                <c:pt idx="330">
                  <c:v>6.020599913279624</c:v>
                </c:pt>
                <c:pt idx="331">
                  <c:v>6.020599913279624</c:v>
                </c:pt>
                <c:pt idx="332">
                  <c:v>6.020599913279624</c:v>
                </c:pt>
                <c:pt idx="333">
                  <c:v>6.020599913279624</c:v>
                </c:pt>
                <c:pt idx="334">
                  <c:v>6.020599913279624</c:v>
                </c:pt>
                <c:pt idx="335">
                  <c:v>6.020599913279624</c:v>
                </c:pt>
                <c:pt idx="336">
                  <c:v>6.020599913279624</c:v>
                </c:pt>
                <c:pt idx="337">
                  <c:v>6.020599913279624</c:v>
                </c:pt>
                <c:pt idx="338">
                  <c:v>6.020599913279624</c:v>
                </c:pt>
                <c:pt idx="339">
                  <c:v>6.020599913279624</c:v>
                </c:pt>
                <c:pt idx="340">
                  <c:v>6.020599913279624</c:v>
                </c:pt>
                <c:pt idx="341">
                  <c:v>6.020599913279624</c:v>
                </c:pt>
                <c:pt idx="342">
                  <c:v>6.020599913279624</c:v>
                </c:pt>
                <c:pt idx="343">
                  <c:v>6.020599913279624</c:v>
                </c:pt>
                <c:pt idx="344">
                  <c:v>6.020599913279624</c:v>
                </c:pt>
                <c:pt idx="345">
                  <c:v>6.020599913279624</c:v>
                </c:pt>
                <c:pt idx="346">
                  <c:v>6.020599913279624</c:v>
                </c:pt>
                <c:pt idx="347">
                  <c:v>6.020599913279624</c:v>
                </c:pt>
                <c:pt idx="348">
                  <c:v>6.020599913279624</c:v>
                </c:pt>
                <c:pt idx="349">
                  <c:v>6.020599913279624</c:v>
                </c:pt>
                <c:pt idx="350">
                  <c:v>6.020599913279624</c:v>
                </c:pt>
                <c:pt idx="351">
                  <c:v>6.020599913279624</c:v>
                </c:pt>
                <c:pt idx="352">
                  <c:v>6.020599913279624</c:v>
                </c:pt>
                <c:pt idx="353">
                  <c:v>6.020599913279624</c:v>
                </c:pt>
                <c:pt idx="354">
                  <c:v>6.020599913279624</c:v>
                </c:pt>
                <c:pt idx="355">
                  <c:v>6.020599913279624</c:v>
                </c:pt>
                <c:pt idx="356">
                  <c:v>6.020599913279624</c:v>
                </c:pt>
                <c:pt idx="357">
                  <c:v>6.020599913279624</c:v>
                </c:pt>
                <c:pt idx="358">
                  <c:v>6.020599913279624</c:v>
                </c:pt>
                <c:pt idx="359">
                  <c:v>6.020599913279624</c:v>
                </c:pt>
                <c:pt idx="360">
                  <c:v>6.020599913279624</c:v>
                </c:pt>
                <c:pt idx="361">
                  <c:v>6.020599913279624</c:v>
                </c:pt>
                <c:pt idx="362">
                  <c:v>6.020599913279624</c:v>
                </c:pt>
                <c:pt idx="363">
                  <c:v>6.020599913279624</c:v>
                </c:pt>
                <c:pt idx="364">
                  <c:v>6.020599913279624</c:v>
                </c:pt>
                <c:pt idx="365">
                  <c:v>6.020599913279624</c:v>
                </c:pt>
                <c:pt idx="366">
                  <c:v>6.020599913279624</c:v>
                </c:pt>
                <c:pt idx="367">
                  <c:v>6.020599913279624</c:v>
                </c:pt>
                <c:pt idx="368">
                  <c:v>6.020599913279624</c:v>
                </c:pt>
                <c:pt idx="369">
                  <c:v>6.020599913279624</c:v>
                </c:pt>
                <c:pt idx="370">
                  <c:v>6.020599913279624</c:v>
                </c:pt>
                <c:pt idx="371">
                  <c:v>6.020599913279624</c:v>
                </c:pt>
                <c:pt idx="372">
                  <c:v>6.020599913279624</c:v>
                </c:pt>
                <c:pt idx="373">
                  <c:v>6.020599913279624</c:v>
                </c:pt>
                <c:pt idx="374">
                  <c:v>6.020599913279624</c:v>
                </c:pt>
                <c:pt idx="375">
                  <c:v>6.020599913279624</c:v>
                </c:pt>
                <c:pt idx="376">
                  <c:v>6.020599913279624</c:v>
                </c:pt>
                <c:pt idx="377">
                  <c:v>6.020599913279624</c:v>
                </c:pt>
                <c:pt idx="378">
                  <c:v>6.020599913279624</c:v>
                </c:pt>
                <c:pt idx="379">
                  <c:v>6.020599913279624</c:v>
                </c:pt>
                <c:pt idx="380">
                  <c:v>6.020599913279624</c:v>
                </c:pt>
                <c:pt idx="381">
                  <c:v>6.020599913279624</c:v>
                </c:pt>
                <c:pt idx="382">
                  <c:v>6.020599913279624</c:v>
                </c:pt>
                <c:pt idx="383">
                  <c:v>6.020599913279624</c:v>
                </c:pt>
                <c:pt idx="384">
                  <c:v>6.020599913279624</c:v>
                </c:pt>
                <c:pt idx="385">
                  <c:v>6.020599913279624</c:v>
                </c:pt>
                <c:pt idx="386">
                  <c:v>6.020599913279624</c:v>
                </c:pt>
                <c:pt idx="387">
                  <c:v>6.020599913279624</c:v>
                </c:pt>
                <c:pt idx="388">
                  <c:v>6.020599913279624</c:v>
                </c:pt>
                <c:pt idx="389">
                  <c:v>6.020599913279624</c:v>
                </c:pt>
                <c:pt idx="390">
                  <c:v>6.020599913279624</c:v>
                </c:pt>
                <c:pt idx="391">
                  <c:v>6.020599913279624</c:v>
                </c:pt>
                <c:pt idx="392">
                  <c:v>6.020599913279624</c:v>
                </c:pt>
                <c:pt idx="393">
                  <c:v>6.020599913279624</c:v>
                </c:pt>
                <c:pt idx="394">
                  <c:v>6.020599913279624</c:v>
                </c:pt>
                <c:pt idx="395">
                  <c:v>6.020599913279624</c:v>
                </c:pt>
                <c:pt idx="396">
                  <c:v>6.020599913279624</c:v>
                </c:pt>
                <c:pt idx="397">
                  <c:v>6.020599913279624</c:v>
                </c:pt>
                <c:pt idx="398">
                  <c:v>6.020599913279624</c:v>
                </c:pt>
                <c:pt idx="399">
                  <c:v>6.020599913279624</c:v>
                </c:pt>
                <c:pt idx="400">
                  <c:v>6.020599913279624</c:v>
                </c:pt>
                <c:pt idx="401">
                  <c:v>6.020599913279624</c:v>
                </c:pt>
                <c:pt idx="402">
                  <c:v>6.020599913279624</c:v>
                </c:pt>
                <c:pt idx="403">
                  <c:v>6.020599913279624</c:v>
                </c:pt>
                <c:pt idx="404">
                  <c:v>6.020599913279624</c:v>
                </c:pt>
                <c:pt idx="405">
                  <c:v>6.020599913279624</c:v>
                </c:pt>
                <c:pt idx="406">
                  <c:v>6.020599913279624</c:v>
                </c:pt>
                <c:pt idx="407">
                  <c:v>6.020599913279624</c:v>
                </c:pt>
                <c:pt idx="408">
                  <c:v>6.020599913279624</c:v>
                </c:pt>
                <c:pt idx="409">
                  <c:v>6.020599913279624</c:v>
                </c:pt>
                <c:pt idx="410">
                  <c:v>6.020599913279624</c:v>
                </c:pt>
                <c:pt idx="411">
                  <c:v>6.020599913279624</c:v>
                </c:pt>
                <c:pt idx="412">
                  <c:v>6.020599913279624</c:v>
                </c:pt>
                <c:pt idx="413">
                  <c:v>6.020599913279624</c:v>
                </c:pt>
                <c:pt idx="414">
                  <c:v>6.020599913279624</c:v>
                </c:pt>
                <c:pt idx="415">
                  <c:v>6.020599913279624</c:v>
                </c:pt>
                <c:pt idx="416">
                  <c:v>6.020599913279624</c:v>
                </c:pt>
                <c:pt idx="417">
                  <c:v>6.020599913279624</c:v>
                </c:pt>
                <c:pt idx="418">
                  <c:v>6.020599913279624</c:v>
                </c:pt>
                <c:pt idx="419">
                  <c:v>6.020599913279624</c:v>
                </c:pt>
                <c:pt idx="420">
                  <c:v>6.020599913279624</c:v>
                </c:pt>
                <c:pt idx="421">
                  <c:v>6.020599913279624</c:v>
                </c:pt>
                <c:pt idx="422">
                  <c:v>6.020599913279624</c:v>
                </c:pt>
                <c:pt idx="423">
                  <c:v>6.020599913279624</c:v>
                </c:pt>
                <c:pt idx="424">
                  <c:v>6.020599913279624</c:v>
                </c:pt>
                <c:pt idx="425">
                  <c:v>6.020599913279624</c:v>
                </c:pt>
                <c:pt idx="426">
                  <c:v>6.020599913279624</c:v>
                </c:pt>
                <c:pt idx="427">
                  <c:v>6.020599913279624</c:v>
                </c:pt>
                <c:pt idx="428">
                  <c:v>6.020599913279624</c:v>
                </c:pt>
                <c:pt idx="429">
                  <c:v>6.020599913279624</c:v>
                </c:pt>
                <c:pt idx="430">
                  <c:v>6.020599913279624</c:v>
                </c:pt>
                <c:pt idx="431">
                  <c:v>6.020599913279624</c:v>
                </c:pt>
                <c:pt idx="432">
                  <c:v>6.020599913279624</c:v>
                </c:pt>
                <c:pt idx="433">
                  <c:v>6.020599913279624</c:v>
                </c:pt>
                <c:pt idx="434">
                  <c:v>6.020599913279624</c:v>
                </c:pt>
                <c:pt idx="435">
                  <c:v>6.020599913279624</c:v>
                </c:pt>
                <c:pt idx="436">
                  <c:v>6.020599913279624</c:v>
                </c:pt>
                <c:pt idx="437">
                  <c:v>6.020599913279624</c:v>
                </c:pt>
                <c:pt idx="438">
                  <c:v>6.020599913279624</c:v>
                </c:pt>
                <c:pt idx="439">
                  <c:v>6.020599913279624</c:v>
                </c:pt>
                <c:pt idx="440">
                  <c:v>6.020599913279624</c:v>
                </c:pt>
                <c:pt idx="441">
                  <c:v>6.020599913279624</c:v>
                </c:pt>
                <c:pt idx="442">
                  <c:v>6.020599913279624</c:v>
                </c:pt>
                <c:pt idx="443">
                  <c:v>6.020599913279624</c:v>
                </c:pt>
                <c:pt idx="444">
                  <c:v>6.020599913279624</c:v>
                </c:pt>
                <c:pt idx="445">
                  <c:v>6.020599913279624</c:v>
                </c:pt>
                <c:pt idx="446">
                  <c:v>6.020599913279624</c:v>
                </c:pt>
                <c:pt idx="447">
                  <c:v>6.020599913279624</c:v>
                </c:pt>
                <c:pt idx="448">
                  <c:v>6.020599913279624</c:v>
                </c:pt>
                <c:pt idx="449">
                  <c:v>6.020599913279624</c:v>
                </c:pt>
                <c:pt idx="450">
                  <c:v>6.020599913279624</c:v>
                </c:pt>
                <c:pt idx="451">
                  <c:v>6.020599913279624</c:v>
                </c:pt>
                <c:pt idx="452">
                  <c:v>6.020599913279624</c:v>
                </c:pt>
                <c:pt idx="453">
                  <c:v>6.020599913279624</c:v>
                </c:pt>
                <c:pt idx="454">
                  <c:v>6.020599913279624</c:v>
                </c:pt>
                <c:pt idx="455">
                  <c:v>6.020599913279624</c:v>
                </c:pt>
                <c:pt idx="456">
                  <c:v>6.020599913279624</c:v>
                </c:pt>
                <c:pt idx="457">
                  <c:v>6.020599913279624</c:v>
                </c:pt>
                <c:pt idx="458">
                  <c:v>6.020599913279624</c:v>
                </c:pt>
                <c:pt idx="459">
                  <c:v>6.020599913279624</c:v>
                </c:pt>
                <c:pt idx="460">
                  <c:v>6.020599913279624</c:v>
                </c:pt>
                <c:pt idx="461">
                  <c:v>6.020599913279624</c:v>
                </c:pt>
                <c:pt idx="462">
                  <c:v>6.020599913279624</c:v>
                </c:pt>
                <c:pt idx="463">
                  <c:v>6.020599913279624</c:v>
                </c:pt>
                <c:pt idx="464">
                  <c:v>6.020599913279624</c:v>
                </c:pt>
                <c:pt idx="465">
                  <c:v>6.020599913279624</c:v>
                </c:pt>
                <c:pt idx="466">
                  <c:v>6.020599913279624</c:v>
                </c:pt>
                <c:pt idx="467">
                  <c:v>6.020599913279624</c:v>
                </c:pt>
                <c:pt idx="468">
                  <c:v>6.020599913279624</c:v>
                </c:pt>
                <c:pt idx="469">
                  <c:v>6.020599913279624</c:v>
                </c:pt>
                <c:pt idx="470">
                  <c:v>6.020599913279624</c:v>
                </c:pt>
                <c:pt idx="471">
                  <c:v>6.020599913279624</c:v>
                </c:pt>
                <c:pt idx="472">
                  <c:v>6.020599913279624</c:v>
                </c:pt>
                <c:pt idx="473">
                  <c:v>6.020599913279624</c:v>
                </c:pt>
                <c:pt idx="474">
                  <c:v>6.020599913279624</c:v>
                </c:pt>
                <c:pt idx="475">
                  <c:v>6.020599913279624</c:v>
                </c:pt>
                <c:pt idx="476">
                  <c:v>6.020599913279624</c:v>
                </c:pt>
                <c:pt idx="477">
                  <c:v>6.020599913279624</c:v>
                </c:pt>
                <c:pt idx="478">
                  <c:v>6.020599913279624</c:v>
                </c:pt>
                <c:pt idx="479">
                  <c:v>6.020599913279624</c:v>
                </c:pt>
                <c:pt idx="480">
                  <c:v>6.020599913279624</c:v>
                </c:pt>
              </c:numCache>
            </c:numRef>
          </c:val>
          <c:smooth val="0"/>
        </c:ser>
        <c:ser>
          <c:idx val="3"/>
          <c:order val="3"/>
          <c:tx>
            <c:v>spatial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Calc!$AO$4:$AO$484</c:f>
              <c:numCache>
                <c:formatCode>General</c:formatCode>
                <c:ptCount val="4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v>echo</c:v>
          </c:tx>
          <c:spPr>
            <a:ln>
              <a:solidFill>
                <a:srgbClr val="8000FF"/>
              </a:solidFill>
            </a:ln>
          </c:spPr>
          <c:marker>
            <c:symbol val="none"/>
          </c:marker>
          <c:val>
            <c:numRef>
              <c:f>Calc!$AP$4:$AP$484</c:f>
              <c:numCache>
                <c:formatCode>General</c:formatCode>
                <c:ptCount val="4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767432"/>
        <c:axId val="-2119761272"/>
      </c:lineChart>
      <c:catAx>
        <c:axId val="-21197674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-2119761272"/>
        <c:crosses val="autoZero"/>
        <c:auto val="1"/>
        <c:lblAlgn val="ctr"/>
        <c:lblOffset val="100"/>
        <c:tickLblSkip val="16"/>
        <c:tickMarkSkip val="16"/>
        <c:noMultiLvlLbl val="0"/>
      </c:catAx>
      <c:valAx>
        <c:axId val="-2119761272"/>
        <c:scaling>
          <c:orientation val="minMax"/>
          <c:max val="12.0"/>
          <c:min val="-24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19767432"/>
        <c:crosses val="autoZero"/>
        <c:crossBetween val="midCat"/>
        <c:majorUnit val="6.0"/>
        <c:minorUnit val="3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0000000000002" l="0.700000000000001" r="0.700000000000001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position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v>x-scale</c:v>
          </c:tx>
          <c:spPr>
            <a:ln w="47625">
              <a:noFill/>
            </a:ln>
          </c:spPr>
          <c:marker>
            <c:symbol val="none"/>
          </c:marker>
          <c:xVal>
            <c:numRef>
              <c:f>Calc!$AX$19</c:f>
              <c:numCache>
                <c:formatCode>General</c:formatCode>
                <c:ptCount val="1"/>
                <c:pt idx="0">
                  <c:v>20.00000000000007</c:v>
                </c:pt>
              </c:numCache>
            </c:numRef>
          </c:xVal>
          <c:yVal>
            <c:numRef>
              <c:f>Calc!$AY$19</c:f>
              <c:numCache>
                <c:formatCode>General</c:formatCode>
                <c:ptCount val="1"/>
                <c:pt idx="0">
                  <c:v>0.0</c:v>
                </c:pt>
              </c:numCache>
            </c:numRef>
          </c:yVal>
          <c:smooth val="0"/>
        </c:ser>
        <c:ser>
          <c:idx val="5"/>
          <c:order val="1"/>
          <c:tx>
            <c:v>y-scale</c:v>
          </c:tx>
          <c:spPr>
            <a:ln w="47625">
              <a:noFill/>
            </a:ln>
          </c:spPr>
          <c:marker>
            <c:symbol val="none"/>
          </c:marker>
          <c:xVal>
            <c:numRef>
              <c:f>Calc!$AX$20</c:f>
              <c:numCache>
                <c:formatCode>General</c:formatCode>
                <c:ptCount val="1"/>
                <c:pt idx="0">
                  <c:v>0.0</c:v>
                </c:pt>
              </c:numCache>
            </c:numRef>
          </c:xVal>
          <c:yVal>
            <c:numRef>
              <c:f>Calc!$AY$20</c:f>
              <c:numCache>
                <c:formatCode>General</c:formatCode>
                <c:ptCount val="1"/>
                <c:pt idx="0">
                  <c:v>5.000000000000019</c:v>
                </c:pt>
              </c:numCache>
            </c:numRef>
          </c:yVal>
          <c:smooth val="0"/>
        </c:ser>
        <c:ser>
          <c:idx val="2"/>
          <c:order val="2"/>
          <c:tx>
            <c:v>XO</c:v>
          </c:tx>
          <c:spPr>
            <a:ln w="47625">
              <a:noFill/>
            </a:ln>
          </c:spPr>
          <c:marker>
            <c:symbol val="square"/>
            <c:size val="24"/>
            <c:spPr>
              <a:blipFill rotWithShape="1">
                <a:blip xmlns:r="http://schemas.openxmlformats.org/officeDocument/2006/relationships" r:embed="rId1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Calc!$AX$14</c:f>
              <c:numCache>
                <c:formatCode>General</c:formatCode>
                <c:ptCount val="1"/>
                <c:pt idx="0">
                  <c:v>20.00000000000007</c:v>
                </c:pt>
              </c:numCache>
            </c:numRef>
          </c:xVal>
          <c:yVal>
            <c:numRef>
              <c:f>Calc!$AY$14</c:f>
              <c:numCache>
                <c:formatCode>General</c:formatCode>
                <c:ptCount val="1"/>
                <c:pt idx="0">
                  <c:v>1.2</c:v>
                </c:pt>
              </c:numCache>
            </c:numRef>
          </c:yVal>
          <c:smooth val="0"/>
        </c:ser>
        <c:ser>
          <c:idx val="1"/>
          <c:order val="3"/>
          <c:tx>
            <c:v>mic</c:v>
          </c:tx>
          <c:spPr>
            <a:ln w="47625">
              <a:noFill/>
            </a:ln>
          </c:spPr>
          <c:marker>
            <c:symbol val="square"/>
            <c:size val="64"/>
            <c:spPr>
              <a:blipFill rotWithShape="1">
                <a:blip xmlns:r="http://schemas.openxmlformats.org/officeDocument/2006/relationships" r:embed="rId2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Calc!$AX$9</c:f>
              <c:numCache>
                <c:formatCode>General</c:formatCode>
                <c:ptCount val="1"/>
                <c:pt idx="0">
                  <c:v>20.0</c:v>
                </c:pt>
              </c:numCache>
            </c:numRef>
          </c:xVal>
          <c:yVal>
            <c:numRef>
              <c:f>Calc!$AY$9</c:f>
              <c:numCache>
                <c:formatCode>General</c:formatCode>
                <c:ptCount val="1"/>
                <c:pt idx="0">
                  <c:v>1.2</c:v>
                </c:pt>
              </c:numCache>
            </c:numRef>
          </c:yVal>
          <c:smooth val="0"/>
        </c:ser>
        <c:ser>
          <c:idx val="0"/>
          <c:order val="4"/>
          <c:tx>
            <c:v>speakers</c:v>
          </c:tx>
          <c:spPr>
            <a:ln w="47625">
              <a:noFill/>
            </a:ln>
          </c:spPr>
          <c:marker>
            <c:symbol val="square"/>
            <c:size val="40"/>
            <c:spPr>
              <a:blipFill rotWithShape="1"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Calc!$AX$7:$AX$8</c:f>
              <c:numCache>
                <c:formatCode>General</c:formatCode>
                <c:ptCount val="2"/>
                <c:pt idx="0">
                  <c:v>0.0</c:v>
                </c:pt>
                <c:pt idx="1">
                  <c:v>17.0</c:v>
                </c:pt>
              </c:numCache>
            </c:numRef>
          </c:xVal>
          <c:yVal>
            <c:numRef>
              <c:f>Calc!$AY$7:$AY$8</c:f>
              <c:numCache>
                <c:formatCode>General</c:formatCode>
                <c:ptCount val="2"/>
                <c:pt idx="0">
                  <c:v>6.0</c:v>
                </c:pt>
                <c:pt idx="1">
                  <c:v>4.0</c:v>
                </c:pt>
              </c:numCache>
            </c:numRef>
          </c:yVal>
          <c:smooth val="0"/>
        </c:ser>
        <c:ser>
          <c:idx val="9"/>
          <c:order val="5"/>
          <c:tx>
            <c:v>delay-&gt;XO</c:v>
          </c:tx>
          <c:spPr>
            <a:ln w="28575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(Calc!$AX$8,Calc!$AX$14)</c:f>
              <c:numCache>
                <c:formatCode>General</c:formatCode>
                <c:ptCount val="2"/>
                <c:pt idx="0">
                  <c:v>17.0</c:v>
                </c:pt>
                <c:pt idx="1">
                  <c:v>20.00000000000007</c:v>
                </c:pt>
              </c:numCache>
            </c:numRef>
          </c:xVal>
          <c:yVal>
            <c:numRef>
              <c:f>(Calc!$AY$8,Calc!$AY$14)</c:f>
              <c:numCache>
                <c:formatCode>General</c:formatCode>
                <c:ptCount val="2"/>
                <c:pt idx="0">
                  <c:v>4.0</c:v>
                </c:pt>
                <c:pt idx="1">
                  <c:v>1.2</c:v>
                </c:pt>
              </c:numCache>
            </c:numRef>
          </c:yVal>
          <c:smooth val="0"/>
        </c:ser>
        <c:ser>
          <c:idx val="8"/>
          <c:order val="6"/>
          <c:tx>
            <c:v>delay-&gt;mic</c:v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Calc!$AX$8:$AX$9</c:f>
              <c:numCache>
                <c:formatCode>General</c:formatCode>
                <c:ptCount val="2"/>
                <c:pt idx="0">
                  <c:v>17.0</c:v>
                </c:pt>
                <c:pt idx="1">
                  <c:v>20.0</c:v>
                </c:pt>
              </c:numCache>
            </c:numRef>
          </c:xVal>
          <c:yVal>
            <c:numRef>
              <c:f>Calc!$AY$8:$AY$9</c:f>
              <c:numCache>
                <c:formatCode>General</c:formatCode>
                <c:ptCount val="2"/>
                <c:pt idx="0">
                  <c:v>4.0</c:v>
                </c:pt>
                <c:pt idx="1">
                  <c:v>1.2</c:v>
                </c:pt>
              </c:numCache>
            </c:numRef>
          </c:yVal>
          <c:smooth val="0"/>
        </c:ser>
        <c:ser>
          <c:idx val="7"/>
          <c:order val="7"/>
          <c:tx>
            <c:v>main-&gt;XO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(Calc!$AX$7,Calc!$AX$14)</c:f>
              <c:numCache>
                <c:formatCode>General</c:formatCode>
                <c:ptCount val="2"/>
                <c:pt idx="0">
                  <c:v>0.0</c:v>
                </c:pt>
                <c:pt idx="1">
                  <c:v>20.00000000000007</c:v>
                </c:pt>
              </c:numCache>
            </c:numRef>
          </c:xVal>
          <c:yVal>
            <c:numRef>
              <c:f>(Calc!$AY$7,Calc!$AY$14)</c:f>
              <c:numCache>
                <c:formatCode>General</c:formatCode>
                <c:ptCount val="2"/>
                <c:pt idx="0">
                  <c:v>6.0</c:v>
                </c:pt>
                <c:pt idx="1">
                  <c:v>1.2</c:v>
                </c:pt>
              </c:numCache>
            </c:numRef>
          </c:yVal>
          <c:smooth val="0"/>
        </c:ser>
        <c:ser>
          <c:idx val="6"/>
          <c:order val="8"/>
          <c:tx>
            <c:v>main-&gt;mic</c:v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(Calc!$AX$7,Calc!$AX$9)</c:f>
              <c:numCache>
                <c:formatCode>General</c:formatCode>
                <c:ptCount val="2"/>
                <c:pt idx="0">
                  <c:v>0.0</c:v>
                </c:pt>
                <c:pt idx="1">
                  <c:v>20.0</c:v>
                </c:pt>
              </c:numCache>
            </c:numRef>
          </c:xVal>
          <c:yVal>
            <c:numRef>
              <c:f>(Calc!$AY$7,Calc!$AY$9)</c:f>
              <c:numCache>
                <c:formatCode>General</c:formatCode>
                <c:ptCount val="2"/>
                <c:pt idx="0">
                  <c:v>6.0</c:v>
                </c:pt>
                <c:pt idx="1">
                  <c:v>1.2</c:v>
                </c:pt>
              </c:numCache>
            </c:numRef>
          </c:yVal>
          <c:smooth val="0"/>
        </c:ser>
        <c:ser>
          <c:idx val="3"/>
          <c:order val="9"/>
          <c:tx>
            <c:v>plane</c:v>
          </c:tx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Calc!$AX$16:$AX$17</c:f>
              <c:numCache>
                <c:formatCode>General</c:formatCode>
                <c:ptCount val="2"/>
                <c:pt idx="0">
                  <c:v>0.0</c:v>
                </c:pt>
                <c:pt idx="1">
                  <c:v>20.00000000000007</c:v>
                </c:pt>
              </c:numCache>
            </c:numRef>
          </c:xVal>
          <c:yVal>
            <c:numRef>
              <c:f>Calc!$AY$16:$AY$17</c:f>
              <c:numCache>
                <c:formatCode>General</c:formatCode>
                <c:ptCount val="2"/>
                <c:pt idx="0">
                  <c:v>1.2</c:v>
                </c:pt>
                <c:pt idx="1">
                  <c:v>1.2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0085240"/>
        <c:axId val="-2120079080"/>
      </c:scatterChart>
      <c:valAx>
        <c:axId val="-2120085240"/>
        <c:scaling>
          <c:orientation val="minMax"/>
          <c:min val="0.0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0079080"/>
        <c:crossesAt val="0.0"/>
        <c:crossBetween val="midCat"/>
        <c:majorUnit val="5.0"/>
        <c:minorUnit val="1.0"/>
      </c:valAx>
      <c:valAx>
        <c:axId val="-2120079080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0085240"/>
        <c:crossesAt val="0.0"/>
        <c:crossBetween val="midCat"/>
        <c:majorUnit val="1.0"/>
        <c:minorUnit val="1.0"/>
      </c:valAx>
      <c:spPr>
        <a:blipFill rotWithShape="1">
          <a:blip xmlns:r="http://schemas.openxmlformats.org/officeDocument/2006/relationships" r:embed="rId4"/>
          <a:tile tx="0" ty="0" sx="100000" sy="100000" flip="none" algn="tl"/>
        </a:blip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Calc!$B$49</c:f>
          <c:strCache>
            <c:ptCount val="1"/>
            <c:pt idx="0">
              <c:v>level @ XO sync :: 47,94 sync + 0 temp. + 0 offset = 47,94</c:v>
            </c:pt>
          </c:strCache>
        </c:strRef>
      </c:tx>
      <c:layout/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505557731527127"/>
          <c:y val="0.135064935064935"/>
          <c:w val="0.82766035034643"/>
          <c:h val="0.682800132937928"/>
        </c:manualLayout>
      </c:layout>
      <c:lineChart>
        <c:grouping val="standard"/>
        <c:varyColors val="0"/>
        <c:ser>
          <c:idx val="0"/>
          <c:order val="0"/>
          <c:tx>
            <c:v>main</c:v>
          </c:tx>
          <c:spPr>
            <a:ln w="28575" cmpd="sng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Calc!$H$4:$H$484</c:f>
              <c:strCache>
                <c:ptCount val="481"/>
                <c:pt idx="0">
                  <c:v>20</c:v>
                </c:pt>
                <c:pt idx="1">
                  <c:v>20,28990416</c:v>
                </c:pt>
                <c:pt idx="2">
                  <c:v>20,58401054</c:v>
                </c:pt>
                <c:pt idx="3">
                  <c:v>20,88238006</c:v>
                </c:pt>
                <c:pt idx="4">
                  <c:v>21,1850745</c:v>
                </c:pt>
                <c:pt idx="5">
                  <c:v>21,49215657</c:v>
                </c:pt>
                <c:pt idx="6">
                  <c:v>21,80368985</c:v>
                </c:pt>
                <c:pt idx="7">
                  <c:v>22,11973887</c:v>
                </c:pt>
                <c:pt idx="8">
                  <c:v>22,44036909</c:v>
                </c:pt>
                <c:pt idx="9">
                  <c:v>22,76564691</c:v>
                </c:pt>
                <c:pt idx="10">
                  <c:v>23,09563969</c:v>
                </c:pt>
                <c:pt idx="11">
                  <c:v>23,4304158</c:v>
                </c:pt>
                <c:pt idx="12">
                  <c:v>23,77004455</c:v>
                </c:pt>
                <c:pt idx="13">
                  <c:v>24,11459629</c:v>
                </c:pt>
                <c:pt idx="14">
                  <c:v>24,46414238</c:v>
                </c:pt>
                <c:pt idx="15">
                  <c:v>24,81875522</c:v>
                </c:pt>
                <c:pt idx="16">
                  <c:v>25</c:v>
                </c:pt>
                <c:pt idx="17">
                  <c:v>25,54347595</c:v>
                </c:pt>
                <c:pt idx="18">
                  <c:v>25,91373395</c:v>
                </c:pt>
                <c:pt idx="19">
                  <c:v>26,28935892</c:v>
                </c:pt>
                <c:pt idx="20">
                  <c:v>26,67042864</c:v>
                </c:pt>
                <c:pt idx="21">
                  <c:v>27,05702206</c:v>
                </c:pt>
                <c:pt idx="22">
                  <c:v>27,44921922</c:v>
                </c:pt>
                <c:pt idx="23">
                  <c:v>27,84710136</c:v>
                </c:pt>
                <c:pt idx="24">
                  <c:v>28,25075089</c:v>
                </c:pt>
                <c:pt idx="25">
                  <c:v>28,6602514</c:v>
                </c:pt>
                <c:pt idx="26">
                  <c:v>29,07568771</c:v>
                </c:pt>
                <c:pt idx="27">
                  <c:v>29,49714586</c:v>
                </c:pt>
                <c:pt idx="28">
                  <c:v>29,92471312</c:v>
                </c:pt>
                <c:pt idx="29">
                  <c:v>30,35847806</c:v>
                </c:pt>
                <c:pt idx="30">
                  <c:v>30,79853052</c:v>
                </c:pt>
                <c:pt idx="31">
                  <c:v>31,24496163</c:v>
                </c:pt>
                <c:pt idx="32">
                  <c:v>31,5</c:v>
                </c:pt>
                <c:pt idx="33">
                  <c:v>32,15733098</c:v>
                </c:pt>
                <c:pt idx="34">
                  <c:v>32,62345818</c:v>
                </c:pt>
                <c:pt idx="35">
                  <c:v>33,096342</c:v>
                </c:pt>
                <c:pt idx="36">
                  <c:v>33,57608036</c:v>
                </c:pt>
                <c:pt idx="37">
                  <c:v>34,06277263</c:v>
                </c:pt>
                <c:pt idx="38">
                  <c:v>34,55651961</c:v>
                </c:pt>
                <c:pt idx="39">
                  <c:v>35,05742355</c:v>
                </c:pt>
                <c:pt idx="40">
                  <c:v>35,5655882</c:v>
                </c:pt>
                <c:pt idx="41">
                  <c:v>36,0811188</c:v>
                </c:pt>
                <c:pt idx="42">
                  <c:v>36,60412213</c:v>
                </c:pt>
                <c:pt idx="43">
                  <c:v>37,13470649</c:v>
                </c:pt>
                <c:pt idx="44">
                  <c:v>37,67298179</c:v>
                </c:pt>
                <c:pt idx="45">
                  <c:v>38,2190595</c:v>
                </c:pt>
                <c:pt idx="46">
                  <c:v>38,77305272</c:v>
                </c:pt>
                <c:pt idx="47">
                  <c:v>39,33507619</c:v>
                </c:pt>
                <c:pt idx="48">
                  <c:v>40</c:v>
                </c:pt>
                <c:pt idx="49">
                  <c:v>40,48368115</c:v>
                </c:pt>
                <c:pt idx="50">
                  <c:v>41,07050053</c:v>
                </c:pt>
                <c:pt idx="51">
                  <c:v>41,66582598</c:v>
                </c:pt>
                <c:pt idx="52">
                  <c:v>42,2697808</c:v>
                </c:pt>
                <c:pt idx="53">
                  <c:v>42,88249006</c:v>
                </c:pt>
                <c:pt idx="54">
                  <c:v>43,50408068</c:v>
                </c:pt>
                <c:pt idx="55">
                  <c:v>44,13468138</c:v>
                </c:pt>
                <c:pt idx="56">
                  <c:v>44,77442277</c:v>
                </c:pt>
                <c:pt idx="57">
                  <c:v>45,42343735</c:v>
                </c:pt>
                <c:pt idx="58">
                  <c:v>46,08185952</c:v>
                </c:pt>
                <c:pt idx="59">
                  <c:v>46,74982566</c:v>
                </c:pt>
                <c:pt idx="60">
                  <c:v>47,42747411</c:v>
                </c:pt>
                <c:pt idx="61">
                  <c:v>48,11494522</c:v>
                </c:pt>
                <c:pt idx="62">
                  <c:v>48,81238136</c:v>
                </c:pt>
                <c:pt idx="63">
                  <c:v>49,51992698</c:v>
                </c:pt>
                <c:pt idx="64">
                  <c:v>50</c:v>
                </c:pt>
                <c:pt idx="65">
                  <c:v>50,96593496</c:v>
                </c:pt>
                <c:pt idx="66">
                  <c:v>51,70469679</c:v>
                </c:pt>
                <c:pt idx="67">
                  <c:v>52,45416713</c:v>
                </c:pt>
                <c:pt idx="68">
                  <c:v>53,2145012</c:v>
                </c:pt>
                <c:pt idx="69">
                  <c:v>53,98585646</c:v>
                </c:pt>
                <c:pt idx="70">
                  <c:v>54,76839269</c:v>
                </c:pt>
                <c:pt idx="71">
                  <c:v>55,56227193</c:v>
                </c:pt>
                <c:pt idx="72">
                  <c:v>56,36765863</c:v>
                </c:pt>
                <c:pt idx="73">
                  <c:v>57,18471957</c:v>
                </c:pt>
                <c:pt idx="74">
                  <c:v>58,01362397</c:v>
                </c:pt>
                <c:pt idx="75">
                  <c:v>58,85454352</c:v>
                </c:pt>
                <c:pt idx="76">
                  <c:v>59,70765238</c:v>
                </c:pt>
                <c:pt idx="77">
                  <c:v>60,57312722</c:v>
                </c:pt>
                <c:pt idx="78">
                  <c:v>61,45114731</c:v>
                </c:pt>
                <c:pt idx="79">
                  <c:v>62,34189447</c:v>
                </c:pt>
                <c:pt idx="80">
                  <c:v>63</c:v>
                </c:pt>
                <c:pt idx="81">
                  <c:v>64,16231066</c:v>
                </c:pt>
                <c:pt idx="82">
                  <c:v>65,0923567</c:v>
                </c:pt>
                <c:pt idx="83">
                  <c:v>66,03588395</c:v>
                </c:pt>
                <c:pt idx="84">
                  <c:v>66,99308783</c:v>
                </c:pt>
                <c:pt idx="85">
                  <c:v>67,96416658</c:v>
                </c:pt>
                <c:pt idx="86">
                  <c:v>68,94932131</c:v>
                </c:pt>
                <c:pt idx="87">
                  <c:v>69,94875607</c:v>
                </c:pt>
                <c:pt idx="88">
                  <c:v>70,96267785</c:v>
                </c:pt>
                <c:pt idx="89">
                  <c:v>71,99129663</c:v>
                </c:pt>
                <c:pt idx="90">
                  <c:v>73,03482545</c:v>
                </c:pt>
                <c:pt idx="91">
                  <c:v>74,09348044</c:v>
                </c:pt>
                <c:pt idx="92">
                  <c:v>75,16748086</c:v>
                </c:pt>
                <c:pt idx="93">
                  <c:v>76,25704913</c:v>
                </c:pt>
                <c:pt idx="94">
                  <c:v>77,36241093</c:v>
                </c:pt>
                <c:pt idx="95">
                  <c:v>78,48379517</c:v>
                </c:pt>
                <c:pt idx="96">
                  <c:v>80</c:v>
                </c:pt>
                <c:pt idx="97">
                  <c:v>80,77556336</c:v>
                </c:pt>
                <c:pt idx="98">
                  <c:v>81,94642196</c:v>
                </c:pt>
                <c:pt idx="99">
                  <c:v>83,1342524</c:v>
                </c:pt>
                <c:pt idx="100">
                  <c:v>84,33930069</c:v>
                </c:pt>
                <c:pt idx="101">
                  <c:v>85,5618164</c:v>
                </c:pt>
                <c:pt idx="102">
                  <c:v>86,80205273</c:v>
                </c:pt>
                <c:pt idx="103">
                  <c:v>88,06026654</c:v>
                </c:pt>
                <c:pt idx="104">
                  <c:v>89,33671843</c:v>
                </c:pt>
                <c:pt idx="105">
                  <c:v>90,63167275</c:v>
                </c:pt>
                <c:pt idx="106">
                  <c:v>91,94539771</c:v>
                </c:pt>
                <c:pt idx="107">
                  <c:v>93,27816538</c:v>
                </c:pt>
                <c:pt idx="108">
                  <c:v>94,63025179</c:v>
                </c:pt>
                <c:pt idx="109">
                  <c:v>96,00193698</c:v>
                </c:pt>
                <c:pt idx="110">
                  <c:v>97,39350503</c:v>
                </c:pt>
                <c:pt idx="111">
                  <c:v>98,80524415</c:v>
                </c:pt>
                <c:pt idx="112">
                  <c:v>100</c:v>
                </c:pt>
                <c:pt idx="113">
                  <c:v>101,6904094</c:v>
                </c:pt>
                <c:pt idx="114">
                  <c:v>103,164433</c:v>
                </c:pt>
                <c:pt idx="115">
                  <c:v>104,6598229</c:v>
                </c:pt>
                <c:pt idx="116">
                  <c:v>106,1768888</c:v>
                </c:pt>
                <c:pt idx="117">
                  <c:v>107,7159449</c:v>
                </c:pt>
                <c:pt idx="118">
                  <c:v>109,27731</c:v>
                </c:pt>
                <c:pt idx="119">
                  <c:v>110,8613073</c:v>
                </c:pt>
                <c:pt idx="120">
                  <c:v>112,468265</c:v>
                </c:pt>
                <c:pt idx="121">
                  <c:v>114,0985159</c:v>
                </c:pt>
                <c:pt idx="122">
                  <c:v>115,7523977</c:v>
                </c:pt>
                <c:pt idx="123">
                  <c:v>117,4302528</c:v>
                </c:pt>
                <c:pt idx="124">
                  <c:v>119,1324287</c:v>
                </c:pt>
                <c:pt idx="125">
                  <c:v>120,859278</c:v>
                </c:pt>
                <c:pt idx="126">
                  <c:v>122,6111584</c:v>
                </c:pt>
                <c:pt idx="127">
                  <c:v>124,3884327</c:v>
                </c:pt>
                <c:pt idx="128">
                  <c:v>125</c:v>
                </c:pt>
                <c:pt idx="129">
                  <c:v>128,0206405</c:v>
                </c:pt>
                <c:pt idx="130">
                  <c:v>129,8763263</c:v>
                </c:pt>
                <c:pt idx="131">
                  <c:v>131,7589107</c:v>
                </c:pt>
                <c:pt idx="132">
                  <c:v>133,6687835</c:v>
                </c:pt>
                <c:pt idx="133">
                  <c:v>135,6063403</c:v>
                </c:pt>
                <c:pt idx="134">
                  <c:v>137,5719825</c:v>
                </c:pt>
                <c:pt idx="135">
                  <c:v>139,566117</c:v>
                </c:pt>
                <c:pt idx="136">
                  <c:v>141,5891569</c:v>
                </c:pt>
                <c:pt idx="137">
                  <c:v>143,6415212</c:v>
                </c:pt>
                <c:pt idx="138">
                  <c:v>145,7236349</c:v>
                </c:pt>
                <c:pt idx="139">
                  <c:v>147,8359293</c:v>
                </c:pt>
                <c:pt idx="140">
                  <c:v>149,9788419</c:v>
                </c:pt>
                <c:pt idx="141">
                  <c:v>152,1528164</c:v>
                </c:pt>
                <c:pt idx="142">
                  <c:v>154,3583031</c:v>
                </c:pt>
                <c:pt idx="143">
                  <c:v>156,5957588</c:v>
                </c:pt>
                <c:pt idx="144">
                  <c:v>160</c:v>
                </c:pt>
                <c:pt idx="145">
                  <c:v>161,1684376</c:v>
                </c:pt>
                <c:pt idx="146">
                  <c:v>163,5046076</c:v>
                </c:pt>
                <c:pt idx="147">
                  <c:v>165,8746409</c:v>
                </c:pt>
                <c:pt idx="148">
                  <c:v>168,2790283</c:v>
                </c:pt>
                <c:pt idx="149">
                  <c:v>170,7182679</c:v>
                </c:pt>
                <c:pt idx="150">
                  <c:v>173,1928647</c:v>
                </c:pt>
                <c:pt idx="151">
                  <c:v>175,7033313</c:v>
                </c:pt>
                <c:pt idx="152">
                  <c:v>178,2501876</c:v>
                </c:pt>
                <c:pt idx="153">
                  <c:v>180,8339612</c:v>
                </c:pt>
                <c:pt idx="154">
                  <c:v>183,4551871</c:v>
                </c:pt>
                <c:pt idx="155">
                  <c:v>186,1144082</c:v>
                </c:pt>
                <c:pt idx="156">
                  <c:v>188,8121753</c:v>
                </c:pt>
                <c:pt idx="157">
                  <c:v>191,549047</c:v>
                </c:pt>
                <c:pt idx="158">
                  <c:v>194,3255903</c:v>
                </c:pt>
                <c:pt idx="159">
                  <c:v>197,1423802</c:v>
                </c:pt>
                <c:pt idx="160">
                  <c:v>200</c:v>
                </c:pt>
                <c:pt idx="161">
                  <c:v>202,8990416</c:v>
                </c:pt>
                <c:pt idx="162">
                  <c:v>205,8401054</c:v>
                </c:pt>
                <c:pt idx="163">
                  <c:v>208,8238006</c:v>
                </c:pt>
                <c:pt idx="164">
                  <c:v>211,850745</c:v>
                </c:pt>
                <c:pt idx="165">
                  <c:v>214,9215657</c:v>
                </c:pt>
                <c:pt idx="166">
                  <c:v>218,0368985</c:v>
                </c:pt>
                <c:pt idx="167">
                  <c:v>221,1973887</c:v>
                </c:pt>
                <c:pt idx="168">
                  <c:v>224,4036909</c:v>
                </c:pt>
                <c:pt idx="169">
                  <c:v>227,6564691</c:v>
                </c:pt>
                <c:pt idx="170">
                  <c:v>230,9563969</c:v>
                </c:pt>
                <c:pt idx="171">
                  <c:v>234,304158</c:v>
                </c:pt>
                <c:pt idx="172">
                  <c:v>237,7004455</c:v>
                </c:pt>
                <c:pt idx="173">
                  <c:v>241,1459629</c:v>
                </c:pt>
                <c:pt idx="174">
                  <c:v>244,6414238</c:v>
                </c:pt>
                <c:pt idx="175">
                  <c:v>248,1875522</c:v>
                </c:pt>
                <c:pt idx="176">
                  <c:v>250</c:v>
                </c:pt>
                <c:pt idx="177">
                  <c:v>255,4347595</c:v>
                </c:pt>
                <c:pt idx="178">
                  <c:v>259,1373395</c:v>
                </c:pt>
                <c:pt idx="179">
                  <c:v>262,8935892</c:v>
                </c:pt>
                <c:pt idx="180">
                  <c:v>266,7042864</c:v>
                </c:pt>
                <c:pt idx="181">
                  <c:v>270,5702206</c:v>
                </c:pt>
                <c:pt idx="182">
                  <c:v>274,4921922</c:v>
                </c:pt>
                <c:pt idx="183">
                  <c:v>278,4710136</c:v>
                </c:pt>
                <c:pt idx="184">
                  <c:v>282,5075089</c:v>
                </c:pt>
                <c:pt idx="185">
                  <c:v>286,602514</c:v>
                </c:pt>
                <c:pt idx="186">
                  <c:v>290,7568771</c:v>
                </c:pt>
                <c:pt idx="187">
                  <c:v>294,9714586</c:v>
                </c:pt>
                <c:pt idx="188">
                  <c:v>299,2471312</c:v>
                </c:pt>
                <c:pt idx="189">
                  <c:v>303,5847806</c:v>
                </c:pt>
                <c:pt idx="190">
                  <c:v>307,9853052</c:v>
                </c:pt>
                <c:pt idx="191">
                  <c:v>312,4496163</c:v>
                </c:pt>
                <c:pt idx="192">
                  <c:v>315</c:v>
                </c:pt>
                <c:pt idx="193">
                  <c:v>321,5733098</c:v>
                </c:pt>
                <c:pt idx="194">
                  <c:v>326,2345818</c:v>
                </c:pt>
                <c:pt idx="195">
                  <c:v>330,96342</c:v>
                </c:pt>
                <c:pt idx="196">
                  <c:v>335,7608036</c:v>
                </c:pt>
                <c:pt idx="197">
                  <c:v>340,6277263</c:v>
                </c:pt>
                <c:pt idx="198">
                  <c:v>345,5651961</c:v>
                </c:pt>
                <c:pt idx="199">
                  <c:v>350,5742355</c:v>
                </c:pt>
                <c:pt idx="200">
                  <c:v>355,655882</c:v>
                </c:pt>
                <c:pt idx="201">
                  <c:v>360,811188</c:v>
                </c:pt>
                <c:pt idx="202">
                  <c:v>366,0412213</c:v>
                </c:pt>
                <c:pt idx="203">
                  <c:v>371,3470649</c:v>
                </c:pt>
                <c:pt idx="204">
                  <c:v>376,7298179</c:v>
                </c:pt>
                <c:pt idx="205">
                  <c:v>382,190595</c:v>
                </c:pt>
                <c:pt idx="206">
                  <c:v>387,7305272</c:v>
                </c:pt>
                <c:pt idx="207">
                  <c:v>393,3507619</c:v>
                </c:pt>
                <c:pt idx="208">
                  <c:v>400</c:v>
                </c:pt>
                <c:pt idx="209">
                  <c:v>404,8368115</c:v>
                </c:pt>
                <c:pt idx="210">
                  <c:v>410,7050053</c:v>
                </c:pt>
                <c:pt idx="211">
                  <c:v>416,6582598</c:v>
                </c:pt>
                <c:pt idx="212">
                  <c:v>422,697808</c:v>
                </c:pt>
                <c:pt idx="213">
                  <c:v>428,8249006</c:v>
                </c:pt>
                <c:pt idx="214">
                  <c:v>435,0408068</c:v>
                </c:pt>
                <c:pt idx="215">
                  <c:v>441,3468138</c:v>
                </c:pt>
                <c:pt idx="216">
                  <c:v>447,7442277</c:v>
                </c:pt>
                <c:pt idx="217">
                  <c:v>454,2343735</c:v>
                </c:pt>
                <c:pt idx="218">
                  <c:v>460,8185952</c:v>
                </c:pt>
                <c:pt idx="219">
                  <c:v>467,4982566</c:v>
                </c:pt>
                <c:pt idx="220">
                  <c:v>474,2747411</c:v>
                </c:pt>
                <c:pt idx="221">
                  <c:v>481,1494522</c:v>
                </c:pt>
                <c:pt idx="222">
                  <c:v>488,1238136</c:v>
                </c:pt>
                <c:pt idx="223">
                  <c:v>495,1992698</c:v>
                </c:pt>
                <c:pt idx="224">
                  <c:v>500</c:v>
                </c:pt>
                <c:pt idx="225">
                  <c:v>509,6593496</c:v>
                </c:pt>
                <c:pt idx="226">
                  <c:v>517,0469679</c:v>
                </c:pt>
                <c:pt idx="227">
                  <c:v>524,5416713</c:v>
                </c:pt>
                <c:pt idx="228">
                  <c:v>532,145012</c:v>
                </c:pt>
                <c:pt idx="229">
                  <c:v>539,8585646</c:v>
                </c:pt>
                <c:pt idx="230">
                  <c:v>547,6839269</c:v>
                </c:pt>
                <c:pt idx="231">
                  <c:v>555,6227193</c:v>
                </c:pt>
                <c:pt idx="232">
                  <c:v>563,6765863</c:v>
                </c:pt>
                <c:pt idx="233">
                  <c:v>571,8471957</c:v>
                </c:pt>
                <c:pt idx="234">
                  <c:v>580,1362397</c:v>
                </c:pt>
                <c:pt idx="235">
                  <c:v>588,5454352</c:v>
                </c:pt>
                <c:pt idx="236">
                  <c:v>597,0765238</c:v>
                </c:pt>
                <c:pt idx="237">
                  <c:v>605,7312722</c:v>
                </c:pt>
                <c:pt idx="238">
                  <c:v>614,5114731</c:v>
                </c:pt>
                <c:pt idx="239">
                  <c:v>623,4189447</c:v>
                </c:pt>
                <c:pt idx="240">
                  <c:v>630</c:v>
                </c:pt>
                <c:pt idx="241">
                  <c:v>641,6231066</c:v>
                </c:pt>
                <c:pt idx="242">
                  <c:v>650,923567</c:v>
                </c:pt>
                <c:pt idx="243">
                  <c:v>660,3588395</c:v>
                </c:pt>
                <c:pt idx="244">
                  <c:v>669,9308783</c:v>
                </c:pt>
                <c:pt idx="245">
                  <c:v>679,6416658</c:v>
                </c:pt>
                <c:pt idx="246">
                  <c:v>689,4932131</c:v>
                </c:pt>
                <c:pt idx="247">
                  <c:v>699,4875607</c:v>
                </c:pt>
                <c:pt idx="248">
                  <c:v>709,6267785</c:v>
                </c:pt>
                <c:pt idx="249">
                  <c:v>719,9129663</c:v>
                </c:pt>
                <c:pt idx="250">
                  <c:v>730,3482545</c:v>
                </c:pt>
                <c:pt idx="251">
                  <c:v>740,9348044</c:v>
                </c:pt>
                <c:pt idx="252">
                  <c:v>751,6748086</c:v>
                </c:pt>
                <c:pt idx="253">
                  <c:v>762,5704913</c:v>
                </c:pt>
                <c:pt idx="254">
                  <c:v>773,6241093</c:v>
                </c:pt>
                <c:pt idx="255">
                  <c:v>784,8379517</c:v>
                </c:pt>
                <c:pt idx="256">
                  <c:v>800</c:v>
                </c:pt>
                <c:pt idx="257">
                  <c:v>807,7556336</c:v>
                </c:pt>
                <c:pt idx="258">
                  <c:v>819,4642196</c:v>
                </c:pt>
                <c:pt idx="259">
                  <c:v>831,342524</c:v>
                </c:pt>
                <c:pt idx="260">
                  <c:v>843,3930069</c:v>
                </c:pt>
                <c:pt idx="261">
                  <c:v>855,618164</c:v>
                </c:pt>
                <c:pt idx="262">
                  <c:v>868,0205273</c:v>
                </c:pt>
                <c:pt idx="263">
                  <c:v>880,6026654</c:v>
                </c:pt>
                <c:pt idx="264">
                  <c:v>893,3671843</c:v>
                </c:pt>
                <c:pt idx="265">
                  <c:v>906,3167275</c:v>
                </c:pt>
                <c:pt idx="266">
                  <c:v>919,4539771</c:v>
                </c:pt>
                <c:pt idx="267">
                  <c:v>932,7816538</c:v>
                </c:pt>
                <c:pt idx="268">
                  <c:v>946,3025179</c:v>
                </c:pt>
                <c:pt idx="269">
                  <c:v>960,0193698</c:v>
                </c:pt>
                <c:pt idx="270">
                  <c:v>973,9350503</c:v>
                </c:pt>
                <c:pt idx="271">
                  <c:v>988,0524415</c:v>
                </c:pt>
                <c:pt idx="272">
                  <c:v>1k</c:v>
                </c:pt>
                <c:pt idx="273">
                  <c:v>1016,904094</c:v>
                </c:pt>
                <c:pt idx="274">
                  <c:v>1031,64433</c:v>
                </c:pt>
                <c:pt idx="275">
                  <c:v>1046,598229</c:v>
                </c:pt>
                <c:pt idx="276">
                  <c:v>1061,768888</c:v>
                </c:pt>
                <c:pt idx="277">
                  <c:v>1077,159449</c:v>
                </c:pt>
                <c:pt idx="278">
                  <c:v>1092,7731</c:v>
                </c:pt>
                <c:pt idx="279">
                  <c:v>1108,613073</c:v>
                </c:pt>
                <c:pt idx="280">
                  <c:v>1124,68265</c:v>
                </c:pt>
                <c:pt idx="281">
                  <c:v>1140,985159</c:v>
                </c:pt>
                <c:pt idx="282">
                  <c:v>1157,523977</c:v>
                </c:pt>
                <c:pt idx="283">
                  <c:v>1174,302528</c:v>
                </c:pt>
                <c:pt idx="284">
                  <c:v>1191,324287</c:v>
                </c:pt>
                <c:pt idx="285">
                  <c:v>1208,59278</c:v>
                </c:pt>
                <c:pt idx="286">
                  <c:v>1226,111584</c:v>
                </c:pt>
                <c:pt idx="287">
                  <c:v>1243,884327</c:v>
                </c:pt>
                <c:pt idx="288">
                  <c:v>1k25</c:v>
                </c:pt>
                <c:pt idx="289">
                  <c:v>1280,206405</c:v>
                </c:pt>
                <c:pt idx="290">
                  <c:v>1298,763263</c:v>
                </c:pt>
                <c:pt idx="291">
                  <c:v>1317,589107</c:v>
                </c:pt>
                <c:pt idx="292">
                  <c:v>1336,687835</c:v>
                </c:pt>
                <c:pt idx="293">
                  <c:v>1356,063403</c:v>
                </c:pt>
                <c:pt idx="294">
                  <c:v>1375,719825</c:v>
                </c:pt>
                <c:pt idx="295">
                  <c:v>1395,66117</c:v>
                </c:pt>
                <c:pt idx="296">
                  <c:v>1415,891569</c:v>
                </c:pt>
                <c:pt idx="297">
                  <c:v>1436,415212</c:v>
                </c:pt>
                <c:pt idx="298">
                  <c:v>1457,236349</c:v>
                </c:pt>
                <c:pt idx="299">
                  <c:v>1478,359293</c:v>
                </c:pt>
                <c:pt idx="300">
                  <c:v>1499,788419</c:v>
                </c:pt>
                <c:pt idx="301">
                  <c:v>1521,528164</c:v>
                </c:pt>
                <c:pt idx="302">
                  <c:v>1543,583031</c:v>
                </c:pt>
                <c:pt idx="303">
                  <c:v>1565,957588</c:v>
                </c:pt>
                <c:pt idx="304">
                  <c:v>1k6</c:v>
                </c:pt>
                <c:pt idx="305">
                  <c:v>1611,684376</c:v>
                </c:pt>
                <c:pt idx="306">
                  <c:v>1635,046076</c:v>
                </c:pt>
                <c:pt idx="307">
                  <c:v>1658,746409</c:v>
                </c:pt>
                <c:pt idx="308">
                  <c:v>1682,790283</c:v>
                </c:pt>
                <c:pt idx="309">
                  <c:v>1707,182679</c:v>
                </c:pt>
                <c:pt idx="310">
                  <c:v>1731,928647</c:v>
                </c:pt>
                <c:pt idx="311">
                  <c:v>1757,033313</c:v>
                </c:pt>
                <c:pt idx="312">
                  <c:v>1782,501876</c:v>
                </c:pt>
                <c:pt idx="313">
                  <c:v>1808,339612</c:v>
                </c:pt>
                <c:pt idx="314">
                  <c:v>1834,551871</c:v>
                </c:pt>
                <c:pt idx="315">
                  <c:v>1861,144082</c:v>
                </c:pt>
                <c:pt idx="316">
                  <c:v>1888,121753</c:v>
                </c:pt>
                <c:pt idx="317">
                  <c:v>1915,49047</c:v>
                </c:pt>
                <c:pt idx="318">
                  <c:v>1943,255903</c:v>
                </c:pt>
                <c:pt idx="319">
                  <c:v>1971,423802</c:v>
                </c:pt>
                <c:pt idx="320">
                  <c:v>2k</c:v>
                </c:pt>
                <c:pt idx="321">
                  <c:v>2028,990416</c:v>
                </c:pt>
                <c:pt idx="322">
                  <c:v>2058,401054</c:v>
                </c:pt>
                <c:pt idx="323">
                  <c:v>2088,238006</c:v>
                </c:pt>
                <c:pt idx="324">
                  <c:v>2118,50745</c:v>
                </c:pt>
                <c:pt idx="325">
                  <c:v>2149,215657</c:v>
                </c:pt>
                <c:pt idx="326">
                  <c:v>2180,368985</c:v>
                </c:pt>
                <c:pt idx="327">
                  <c:v>2211,973887</c:v>
                </c:pt>
                <c:pt idx="328">
                  <c:v>2244,036909</c:v>
                </c:pt>
                <c:pt idx="329">
                  <c:v>2276,564691</c:v>
                </c:pt>
                <c:pt idx="330">
                  <c:v>2309,563969</c:v>
                </c:pt>
                <c:pt idx="331">
                  <c:v>2343,04158</c:v>
                </c:pt>
                <c:pt idx="332">
                  <c:v>2377,004455</c:v>
                </c:pt>
                <c:pt idx="333">
                  <c:v>2411,459629</c:v>
                </c:pt>
                <c:pt idx="334">
                  <c:v>2446,414238</c:v>
                </c:pt>
                <c:pt idx="335">
                  <c:v>2481,875522</c:v>
                </c:pt>
                <c:pt idx="336">
                  <c:v>2k5</c:v>
                </c:pt>
                <c:pt idx="337">
                  <c:v>2554,347595</c:v>
                </c:pt>
                <c:pt idx="338">
                  <c:v>2591,373395</c:v>
                </c:pt>
                <c:pt idx="339">
                  <c:v>2628,935892</c:v>
                </c:pt>
                <c:pt idx="340">
                  <c:v>2667,042864</c:v>
                </c:pt>
                <c:pt idx="341">
                  <c:v>2705,702206</c:v>
                </c:pt>
                <c:pt idx="342">
                  <c:v>2744,921922</c:v>
                </c:pt>
                <c:pt idx="343">
                  <c:v>2784,710136</c:v>
                </c:pt>
                <c:pt idx="344">
                  <c:v>2825,075089</c:v>
                </c:pt>
                <c:pt idx="345">
                  <c:v>2866,02514</c:v>
                </c:pt>
                <c:pt idx="346">
                  <c:v>2907,568771</c:v>
                </c:pt>
                <c:pt idx="347">
                  <c:v>2949,714586</c:v>
                </c:pt>
                <c:pt idx="348">
                  <c:v>2992,471312</c:v>
                </c:pt>
                <c:pt idx="349">
                  <c:v>3035,847806</c:v>
                </c:pt>
                <c:pt idx="350">
                  <c:v>3079,853052</c:v>
                </c:pt>
                <c:pt idx="351">
                  <c:v>3124,496163</c:v>
                </c:pt>
                <c:pt idx="352">
                  <c:v>3k15</c:v>
                </c:pt>
                <c:pt idx="353">
                  <c:v>3215,733098</c:v>
                </c:pt>
                <c:pt idx="354">
                  <c:v>3262,345818</c:v>
                </c:pt>
                <c:pt idx="355">
                  <c:v>3309,6342</c:v>
                </c:pt>
                <c:pt idx="356">
                  <c:v>3357,608036</c:v>
                </c:pt>
                <c:pt idx="357">
                  <c:v>3406,277263</c:v>
                </c:pt>
                <c:pt idx="358">
                  <c:v>3455,651961</c:v>
                </c:pt>
                <c:pt idx="359">
                  <c:v>3505,742355</c:v>
                </c:pt>
                <c:pt idx="360">
                  <c:v>3556,55882</c:v>
                </c:pt>
                <c:pt idx="361">
                  <c:v>3608,11188</c:v>
                </c:pt>
                <c:pt idx="362">
                  <c:v>3660,412213</c:v>
                </c:pt>
                <c:pt idx="363">
                  <c:v>3713,470649</c:v>
                </c:pt>
                <c:pt idx="364">
                  <c:v>3767,298179</c:v>
                </c:pt>
                <c:pt idx="365">
                  <c:v>3821,90595</c:v>
                </c:pt>
                <c:pt idx="366">
                  <c:v>3877,305272</c:v>
                </c:pt>
                <c:pt idx="367">
                  <c:v>3933,507619</c:v>
                </c:pt>
                <c:pt idx="368">
                  <c:v>4k</c:v>
                </c:pt>
                <c:pt idx="369">
                  <c:v>4048,368115</c:v>
                </c:pt>
                <c:pt idx="370">
                  <c:v>4107,050053</c:v>
                </c:pt>
                <c:pt idx="371">
                  <c:v>4166,582598</c:v>
                </c:pt>
                <c:pt idx="372">
                  <c:v>4226,97808</c:v>
                </c:pt>
                <c:pt idx="373">
                  <c:v>4288,249006</c:v>
                </c:pt>
                <c:pt idx="374">
                  <c:v>4350,408068</c:v>
                </c:pt>
                <c:pt idx="375">
                  <c:v>4413,468138</c:v>
                </c:pt>
                <c:pt idx="376">
                  <c:v>4477,442277</c:v>
                </c:pt>
                <c:pt idx="377">
                  <c:v>4542,343735</c:v>
                </c:pt>
                <c:pt idx="378">
                  <c:v>4608,185952</c:v>
                </c:pt>
                <c:pt idx="379">
                  <c:v>4674,982566</c:v>
                </c:pt>
                <c:pt idx="380">
                  <c:v>4742,747411</c:v>
                </c:pt>
                <c:pt idx="381">
                  <c:v>4811,494522</c:v>
                </c:pt>
                <c:pt idx="382">
                  <c:v>4881,238136</c:v>
                </c:pt>
                <c:pt idx="383">
                  <c:v>4951,992698</c:v>
                </c:pt>
                <c:pt idx="384">
                  <c:v>5k</c:v>
                </c:pt>
                <c:pt idx="385">
                  <c:v>5096,593496</c:v>
                </c:pt>
                <c:pt idx="386">
                  <c:v>5170,469679</c:v>
                </c:pt>
                <c:pt idx="387">
                  <c:v>5245,416713</c:v>
                </c:pt>
                <c:pt idx="388">
                  <c:v>5321,45012</c:v>
                </c:pt>
                <c:pt idx="389">
                  <c:v>5398,585646</c:v>
                </c:pt>
                <c:pt idx="390">
                  <c:v>5476,839269</c:v>
                </c:pt>
                <c:pt idx="391">
                  <c:v>5556,227193</c:v>
                </c:pt>
                <c:pt idx="392">
                  <c:v>5636,765863</c:v>
                </c:pt>
                <c:pt idx="393">
                  <c:v>5718,471957</c:v>
                </c:pt>
                <c:pt idx="394">
                  <c:v>5801,362397</c:v>
                </c:pt>
                <c:pt idx="395">
                  <c:v>5885,454352</c:v>
                </c:pt>
                <c:pt idx="396">
                  <c:v>5970,765238</c:v>
                </c:pt>
                <c:pt idx="397">
                  <c:v>6057,312722</c:v>
                </c:pt>
                <c:pt idx="398">
                  <c:v>6145,114731</c:v>
                </c:pt>
                <c:pt idx="399">
                  <c:v>6234,189447</c:v>
                </c:pt>
                <c:pt idx="400">
                  <c:v>6k3</c:v>
                </c:pt>
                <c:pt idx="401">
                  <c:v>6416,231066</c:v>
                </c:pt>
                <c:pt idx="402">
                  <c:v>6509,23567</c:v>
                </c:pt>
                <c:pt idx="403">
                  <c:v>6603,588395</c:v>
                </c:pt>
                <c:pt idx="404">
                  <c:v>6699,308783</c:v>
                </c:pt>
                <c:pt idx="405">
                  <c:v>6796,416658</c:v>
                </c:pt>
                <c:pt idx="406">
                  <c:v>6894,932131</c:v>
                </c:pt>
                <c:pt idx="407">
                  <c:v>6994,875607</c:v>
                </c:pt>
                <c:pt idx="408">
                  <c:v>7096,267785</c:v>
                </c:pt>
                <c:pt idx="409">
                  <c:v>7199,129663</c:v>
                </c:pt>
                <c:pt idx="410">
                  <c:v>7303,482545</c:v>
                </c:pt>
                <c:pt idx="411">
                  <c:v>7409,348044</c:v>
                </c:pt>
                <c:pt idx="412">
                  <c:v>7516,748086</c:v>
                </c:pt>
                <c:pt idx="413">
                  <c:v>7625,704913</c:v>
                </c:pt>
                <c:pt idx="414">
                  <c:v>7736,241093</c:v>
                </c:pt>
                <c:pt idx="415">
                  <c:v>7848,379517</c:v>
                </c:pt>
                <c:pt idx="416">
                  <c:v>8k</c:v>
                </c:pt>
                <c:pt idx="417">
                  <c:v>8077,556336</c:v>
                </c:pt>
                <c:pt idx="418">
                  <c:v>8194,642196</c:v>
                </c:pt>
                <c:pt idx="419">
                  <c:v>8313,42524</c:v>
                </c:pt>
                <c:pt idx="420">
                  <c:v>8433,930069</c:v>
                </c:pt>
                <c:pt idx="421">
                  <c:v>8556,18164</c:v>
                </c:pt>
                <c:pt idx="422">
                  <c:v>8680,205273</c:v>
                </c:pt>
                <c:pt idx="423">
                  <c:v>8806,026654</c:v>
                </c:pt>
                <c:pt idx="424">
                  <c:v>8933,671843</c:v>
                </c:pt>
                <c:pt idx="425">
                  <c:v>9063,167275</c:v>
                </c:pt>
                <c:pt idx="426">
                  <c:v>9194,539771</c:v>
                </c:pt>
                <c:pt idx="427">
                  <c:v>9327,816538</c:v>
                </c:pt>
                <c:pt idx="428">
                  <c:v>9463,025179</c:v>
                </c:pt>
                <c:pt idx="429">
                  <c:v>9600,193698</c:v>
                </c:pt>
                <c:pt idx="430">
                  <c:v>9739,350503</c:v>
                </c:pt>
                <c:pt idx="431">
                  <c:v>9880,524415</c:v>
                </c:pt>
                <c:pt idx="432">
                  <c:v>10k</c:v>
                </c:pt>
                <c:pt idx="433">
                  <c:v>10169,04094</c:v>
                </c:pt>
                <c:pt idx="434">
                  <c:v>10316,4433</c:v>
                </c:pt>
                <c:pt idx="435">
                  <c:v>10465,98229</c:v>
                </c:pt>
                <c:pt idx="436">
                  <c:v>10617,68888</c:v>
                </c:pt>
                <c:pt idx="437">
                  <c:v>10771,59449</c:v>
                </c:pt>
                <c:pt idx="438">
                  <c:v>10927,731</c:v>
                </c:pt>
                <c:pt idx="439">
                  <c:v>11086,13073</c:v>
                </c:pt>
                <c:pt idx="440">
                  <c:v>11246,8265</c:v>
                </c:pt>
                <c:pt idx="441">
                  <c:v>11409,85159</c:v>
                </c:pt>
                <c:pt idx="442">
                  <c:v>11575,23977</c:v>
                </c:pt>
                <c:pt idx="443">
                  <c:v>11743,02528</c:v>
                </c:pt>
                <c:pt idx="444">
                  <c:v>11913,24287</c:v>
                </c:pt>
                <c:pt idx="445">
                  <c:v>12085,9278</c:v>
                </c:pt>
                <c:pt idx="446">
                  <c:v>12261,11584</c:v>
                </c:pt>
                <c:pt idx="447">
                  <c:v>12438,84327</c:v>
                </c:pt>
                <c:pt idx="448">
                  <c:v>12k5</c:v>
                </c:pt>
                <c:pt idx="449">
                  <c:v>12802,06405</c:v>
                </c:pt>
                <c:pt idx="450">
                  <c:v>12987,63263</c:v>
                </c:pt>
                <c:pt idx="451">
                  <c:v>13175,89107</c:v>
                </c:pt>
                <c:pt idx="452">
                  <c:v>13366,87835</c:v>
                </c:pt>
                <c:pt idx="453">
                  <c:v>13560,63403</c:v>
                </c:pt>
                <c:pt idx="454">
                  <c:v>13757,19825</c:v>
                </c:pt>
                <c:pt idx="455">
                  <c:v>13956,6117</c:v>
                </c:pt>
                <c:pt idx="456">
                  <c:v>14158,91569</c:v>
                </c:pt>
                <c:pt idx="457">
                  <c:v>14364,15212</c:v>
                </c:pt>
                <c:pt idx="458">
                  <c:v>14572,36349</c:v>
                </c:pt>
                <c:pt idx="459">
                  <c:v>14783,59293</c:v>
                </c:pt>
                <c:pt idx="460">
                  <c:v>14997,88419</c:v>
                </c:pt>
                <c:pt idx="461">
                  <c:v>15215,28164</c:v>
                </c:pt>
                <c:pt idx="462">
                  <c:v>15435,83031</c:v>
                </c:pt>
                <c:pt idx="463">
                  <c:v>15659,57588</c:v>
                </c:pt>
                <c:pt idx="464">
                  <c:v>16k</c:v>
                </c:pt>
                <c:pt idx="465">
                  <c:v>16116,84376</c:v>
                </c:pt>
                <c:pt idx="466">
                  <c:v>16350,46076</c:v>
                </c:pt>
                <c:pt idx="467">
                  <c:v>16587,46409</c:v>
                </c:pt>
                <c:pt idx="468">
                  <c:v>16827,90283</c:v>
                </c:pt>
                <c:pt idx="469">
                  <c:v>17071,82679</c:v>
                </c:pt>
                <c:pt idx="470">
                  <c:v>17319,28647</c:v>
                </c:pt>
                <c:pt idx="471">
                  <c:v>17570,33313</c:v>
                </c:pt>
                <c:pt idx="472">
                  <c:v>17825,01876</c:v>
                </c:pt>
                <c:pt idx="473">
                  <c:v>18083,39612</c:v>
                </c:pt>
                <c:pt idx="474">
                  <c:v>18345,51871</c:v>
                </c:pt>
                <c:pt idx="475">
                  <c:v>18611,44082</c:v>
                </c:pt>
                <c:pt idx="476">
                  <c:v>18881,21753</c:v>
                </c:pt>
                <c:pt idx="477">
                  <c:v>19154,9047</c:v>
                </c:pt>
                <c:pt idx="478">
                  <c:v>19432,55903</c:v>
                </c:pt>
                <c:pt idx="479">
                  <c:v>19714,23802</c:v>
                </c:pt>
                <c:pt idx="480">
                  <c:v>20k</c:v>
                </c:pt>
              </c:strCache>
            </c:strRef>
          </c:cat>
          <c:val>
            <c:numRef>
              <c:f>Calc!$AI$4:$AI$484</c:f>
              <c:numCache>
                <c:formatCode>General</c:formatCode>
                <c:ptCount val="481"/>
                <c:pt idx="0">
                  <c:v>-3.18228063962585E-14</c:v>
                </c:pt>
                <c:pt idx="1">
                  <c:v>-3.18228063962585E-14</c:v>
                </c:pt>
                <c:pt idx="2">
                  <c:v>-3.18228063962585E-14</c:v>
                </c:pt>
                <c:pt idx="3">
                  <c:v>-3.18228063962585E-14</c:v>
                </c:pt>
                <c:pt idx="4">
                  <c:v>-3.18228063962585E-14</c:v>
                </c:pt>
                <c:pt idx="5">
                  <c:v>-3.18228063962585E-14</c:v>
                </c:pt>
                <c:pt idx="6">
                  <c:v>-3.18228063962585E-14</c:v>
                </c:pt>
                <c:pt idx="7">
                  <c:v>-3.18228063962585E-14</c:v>
                </c:pt>
                <c:pt idx="8">
                  <c:v>-3.18228063962585E-14</c:v>
                </c:pt>
                <c:pt idx="9">
                  <c:v>-3.18228063962585E-14</c:v>
                </c:pt>
                <c:pt idx="10">
                  <c:v>-3.18228063962585E-14</c:v>
                </c:pt>
                <c:pt idx="11">
                  <c:v>-3.18228063962585E-14</c:v>
                </c:pt>
                <c:pt idx="12">
                  <c:v>-3.18228063962585E-14</c:v>
                </c:pt>
                <c:pt idx="13">
                  <c:v>-3.18228063962585E-14</c:v>
                </c:pt>
                <c:pt idx="14">
                  <c:v>-3.18228063962585E-14</c:v>
                </c:pt>
                <c:pt idx="15">
                  <c:v>-3.18228063962585E-14</c:v>
                </c:pt>
                <c:pt idx="16">
                  <c:v>-3.18228063962585E-14</c:v>
                </c:pt>
                <c:pt idx="17">
                  <c:v>-3.18228063962585E-14</c:v>
                </c:pt>
                <c:pt idx="18">
                  <c:v>-3.18228063962585E-14</c:v>
                </c:pt>
                <c:pt idx="19">
                  <c:v>-3.18228063962585E-14</c:v>
                </c:pt>
                <c:pt idx="20">
                  <c:v>-3.18228063962585E-14</c:v>
                </c:pt>
                <c:pt idx="21">
                  <c:v>-3.18228063962585E-14</c:v>
                </c:pt>
                <c:pt idx="22">
                  <c:v>-3.18228063962585E-14</c:v>
                </c:pt>
                <c:pt idx="23">
                  <c:v>-3.18228063962585E-14</c:v>
                </c:pt>
                <c:pt idx="24">
                  <c:v>-3.18228063962585E-14</c:v>
                </c:pt>
                <c:pt idx="25">
                  <c:v>-3.18228063962585E-14</c:v>
                </c:pt>
                <c:pt idx="26">
                  <c:v>-3.18228063962585E-14</c:v>
                </c:pt>
                <c:pt idx="27">
                  <c:v>-3.18228063962585E-14</c:v>
                </c:pt>
                <c:pt idx="28">
                  <c:v>-3.18228063962585E-14</c:v>
                </c:pt>
                <c:pt idx="29">
                  <c:v>-3.18228063962585E-14</c:v>
                </c:pt>
                <c:pt idx="30">
                  <c:v>-3.18228063962585E-14</c:v>
                </c:pt>
                <c:pt idx="31">
                  <c:v>-3.18228063962585E-14</c:v>
                </c:pt>
                <c:pt idx="32">
                  <c:v>-3.18228063962585E-14</c:v>
                </c:pt>
                <c:pt idx="33">
                  <c:v>-3.18228063962585E-14</c:v>
                </c:pt>
                <c:pt idx="34">
                  <c:v>-3.18228063962585E-14</c:v>
                </c:pt>
                <c:pt idx="35">
                  <c:v>-3.18228063962585E-14</c:v>
                </c:pt>
                <c:pt idx="36">
                  <c:v>-3.18228063962585E-14</c:v>
                </c:pt>
                <c:pt idx="37">
                  <c:v>-3.18228063962585E-14</c:v>
                </c:pt>
                <c:pt idx="38">
                  <c:v>-3.18228063962585E-14</c:v>
                </c:pt>
                <c:pt idx="39">
                  <c:v>-3.18228063962585E-14</c:v>
                </c:pt>
                <c:pt idx="40">
                  <c:v>-3.18228063962585E-14</c:v>
                </c:pt>
                <c:pt idx="41">
                  <c:v>-3.18228063962585E-14</c:v>
                </c:pt>
                <c:pt idx="42">
                  <c:v>-3.18228063962585E-14</c:v>
                </c:pt>
                <c:pt idx="43">
                  <c:v>-3.18228063962585E-14</c:v>
                </c:pt>
                <c:pt idx="44">
                  <c:v>-3.18228063962585E-14</c:v>
                </c:pt>
                <c:pt idx="45">
                  <c:v>-3.18228063962585E-14</c:v>
                </c:pt>
                <c:pt idx="46">
                  <c:v>-3.18228063962585E-14</c:v>
                </c:pt>
                <c:pt idx="47">
                  <c:v>-3.18228063962585E-14</c:v>
                </c:pt>
                <c:pt idx="48">
                  <c:v>-3.18228063962585E-14</c:v>
                </c:pt>
                <c:pt idx="49">
                  <c:v>-3.18228063962585E-14</c:v>
                </c:pt>
                <c:pt idx="50">
                  <c:v>-3.18228063962585E-14</c:v>
                </c:pt>
                <c:pt idx="51">
                  <c:v>-3.18228063962585E-14</c:v>
                </c:pt>
                <c:pt idx="52">
                  <c:v>-3.18228063962585E-14</c:v>
                </c:pt>
                <c:pt idx="53">
                  <c:v>-3.18228063962585E-14</c:v>
                </c:pt>
                <c:pt idx="54">
                  <c:v>-3.18228063962585E-14</c:v>
                </c:pt>
                <c:pt idx="55">
                  <c:v>-3.18228063962585E-14</c:v>
                </c:pt>
                <c:pt idx="56">
                  <c:v>-3.18228063962585E-14</c:v>
                </c:pt>
                <c:pt idx="57">
                  <c:v>-3.18228063962585E-14</c:v>
                </c:pt>
                <c:pt idx="58">
                  <c:v>-3.18228063962585E-14</c:v>
                </c:pt>
                <c:pt idx="59">
                  <c:v>-3.18228063962585E-14</c:v>
                </c:pt>
                <c:pt idx="60">
                  <c:v>-3.18228063962585E-14</c:v>
                </c:pt>
                <c:pt idx="61">
                  <c:v>-3.18228063962585E-14</c:v>
                </c:pt>
                <c:pt idx="62">
                  <c:v>-3.18228063962585E-14</c:v>
                </c:pt>
                <c:pt idx="63">
                  <c:v>-3.18228063962585E-14</c:v>
                </c:pt>
                <c:pt idx="64">
                  <c:v>-3.18228063962585E-14</c:v>
                </c:pt>
                <c:pt idx="65">
                  <c:v>-3.18228063962585E-14</c:v>
                </c:pt>
                <c:pt idx="66">
                  <c:v>-3.18228063962585E-14</c:v>
                </c:pt>
                <c:pt idx="67">
                  <c:v>-3.18228063962585E-14</c:v>
                </c:pt>
                <c:pt idx="68">
                  <c:v>-3.18228063962585E-14</c:v>
                </c:pt>
                <c:pt idx="69">
                  <c:v>-3.18228063962585E-14</c:v>
                </c:pt>
                <c:pt idx="70">
                  <c:v>-3.18228063962585E-14</c:v>
                </c:pt>
                <c:pt idx="71">
                  <c:v>-3.18228063962585E-14</c:v>
                </c:pt>
                <c:pt idx="72">
                  <c:v>-3.18228063962585E-14</c:v>
                </c:pt>
                <c:pt idx="73">
                  <c:v>-3.18228063962585E-14</c:v>
                </c:pt>
                <c:pt idx="74">
                  <c:v>-3.18228063962585E-14</c:v>
                </c:pt>
                <c:pt idx="75">
                  <c:v>-3.18228063962585E-14</c:v>
                </c:pt>
                <c:pt idx="76">
                  <c:v>-3.18228063962585E-14</c:v>
                </c:pt>
                <c:pt idx="77">
                  <c:v>-3.18228063962585E-14</c:v>
                </c:pt>
                <c:pt idx="78">
                  <c:v>-3.18228063962585E-14</c:v>
                </c:pt>
                <c:pt idx="79">
                  <c:v>-3.18228063962585E-14</c:v>
                </c:pt>
                <c:pt idx="80">
                  <c:v>-3.18228063962585E-14</c:v>
                </c:pt>
                <c:pt idx="81">
                  <c:v>-3.18228063962585E-14</c:v>
                </c:pt>
                <c:pt idx="82">
                  <c:v>-3.18228063962585E-14</c:v>
                </c:pt>
                <c:pt idx="83">
                  <c:v>-3.18228063962585E-14</c:v>
                </c:pt>
                <c:pt idx="84">
                  <c:v>-3.18228063962585E-14</c:v>
                </c:pt>
                <c:pt idx="85">
                  <c:v>-3.18228063962585E-14</c:v>
                </c:pt>
                <c:pt idx="86">
                  <c:v>-3.18228063962585E-14</c:v>
                </c:pt>
                <c:pt idx="87">
                  <c:v>-3.18228063962585E-14</c:v>
                </c:pt>
                <c:pt idx="88">
                  <c:v>-3.18228063962585E-14</c:v>
                </c:pt>
                <c:pt idx="89">
                  <c:v>-3.18228063962585E-14</c:v>
                </c:pt>
                <c:pt idx="90">
                  <c:v>-3.18228063962585E-14</c:v>
                </c:pt>
                <c:pt idx="91">
                  <c:v>-3.18228063962585E-14</c:v>
                </c:pt>
                <c:pt idx="92">
                  <c:v>-3.18228063962585E-14</c:v>
                </c:pt>
                <c:pt idx="93">
                  <c:v>-3.18228063962585E-14</c:v>
                </c:pt>
                <c:pt idx="94">
                  <c:v>-3.18228063962585E-14</c:v>
                </c:pt>
                <c:pt idx="95">
                  <c:v>-3.18228063962585E-14</c:v>
                </c:pt>
                <c:pt idx="96">
                  <c:v>-3.18228063962585E-14</c:v>
                </c:pt>
                <c:pt idx="97">
                  <c:v>-3.18228063962585E-14</c:v>
                </c:pt>
                <c:pt idx="98">
                  <c:v>-3.18228063962585E-14</c:v>
                </c:pt>
                <c:pt idx="99">
                  <c:v>-3.18228063962585E-14</c:v>
                </c:pt>
                <c:pt idx="100">
                  <c:v>-3.18228063962585E-14</c:v>
                </c:pt>
                <c:pt idx="101">
                  <c:v>-3.18228063962585E-14</c:v>
                </c:pt>
                <c:pt idx="102">
                  <c:v>-3.18228063962585E-14</c:v>
                </c:pt>
                <c:pt idx="103">
                  <c:v>-3.18228063962585E-14</c:v>
                </c:pt>
                <c:pt idx="104">
                  <c:v>-3.18228063962585E-14</c:v>
                </c:pt>
                <c:pt idx="105">
                  <c:v>-3.18228063962585E-14</c:v>
                </c:pt>
                <c:pt idx="106">
                  <c:v>-3.18228063962585E-14</c:v>
                </c:pt>
                <c:pt idx="107">
                  <c:v>-3.18228063962585E-14</c:v>
                </c:pt>
                <c:pt idx="108">
                  <c:v>-3.18228063962585E-14</c:v>
                </c:pt>
                <c:pt idx="109">
                  <c:v>-3.18228063962585E-14</c:v>
                </c:pt>
                <c:pt idx="110">
                  <c:v>-3.18228063962585E-14</c:v>
                </c:pt>
                <c:pt idx="111">
                  <c:v>-3.18228063962585E-14</c:v>
                </c:pt>
                <c:pt idx="112">
                  <c:v>-3.18228063962585E-14</c:v>
                </c:pt>
                <c:pt idx="113">
                  <c:v>-3.18228063962585E-14</c:v>
                </c:pt>
                <c:pt idx="114">
                  <c:v>-3.18228063962585E-14</c:v>
                </c:pt>
                <c:pt idx="115">
                  <c:v>-3.18228063962585E-14</c:v>
                </c:pt>
                <c:pt idx="116">
                  <c:v>-3.18228063962585E-14</c:v>
                </c:pt>
                <c:pt idx="117">
                  <c:v>-3.18228063962585E-14</c:v>
                </c:pt>
                <c:pt idx="118">
                  <c:v>-3.18228063962585E-14</c:v>
                </c:pt>
                <c:pt idx="119">
                  <c:v>-3.18228063962585E-14</c:v>
                </c:pt>
                <c:pt idx="120">
                  <c:v>-3.18228063962585E-14</c:v>
                </c:pt>
                <c:pt idx="121">
                  <c:v>-3.18228063962585E-14</c:v>
                </c:pt>
                <c:pt idx="122">
                  <c:v>-3.18228063962585E-14</c:v>
                </c:pt>
                <c:pt idx="123">
                  <c:v>-3.18228063962585E-14</c:v>
                </c:pt>
                <c:pt idx="124">
                  <c:v>-3.18228063962585E-14</c:v>
                </c:pt>
                <c:pt idx="125">
                  <c:v>-3.18228063962585E-14</c:v>
                </c:pt>
                <c:pt idx="126">
                  <c:v>-3.18228063962585E-14</c:v>
                </c:pt>
                <c:pt idx="127">
                  <c:v>-3.18228063962585E-14</c:v>
                </c:pt>
                <c:pt idx="128">
                  <c:v>-3.18228063962585E-14</c:v>
                </c:pt>
                <c:pt idx="129">
                  <c:v>-3.18228063962585E-14</c:v>
                </c:pt>
                <c:pt idx="130">
                  <c:v>-3.18228063962585E-14</c:v>
                </c:pt>
                <c:pt idx="131">
                  <c:v>-3.18228063962585E-14</c:v>
                </c:pt>
                <c:pt idx="132">
                  <c:v>-3.18228063962585E-14</c:v>
                </c:pt>
                <c:pt idx="133">
                  <c:v>-3.18228063962585E-14</c:v>
                </c:pt>
                <c:pt idx="134">
                  <c:v>-3.18228063962585E-14</c:v>
                </c:pt>
                <c:pt idx="135">
                  <c:v>-3.18228063962585E-14</c:v>
                </c:pt>
                <c:pt idx="136">
                  <c:v>-3.18228063962585E-14</c:v>
                </c:pt>
                <c:pt idx="137">
                  <c:v>-3.18228063962585E-14</c:v>
                </c:pt>
                <c:pt idx="138">
                  <c:v>-3.18228063962585E-14</c:v>
                </c:pt>
                <c:pt idx="139">
                  <c:v>-3.18228063962585E-14</c:v>
                </c:pt>
                <c:pt idx="140">
                  <c:v>-3.18228063962585E-14</c:v>
                </c:pt>
                <c:pt idx="141">
                  <c:v>-3.18228063962585E-14</c:v>
                </c:pt>
                <c:pt idx="142">
                  <c:v>-3.18228063962585E-14</c:v>
                </c:pt>
                <c:pt idx="143">
                  <c:v>-3.18228063962585E-14</c:v>
                </c:pt>
                <c:pt idx="144">
                  <c:v>-3.18228063962585E-14</c:v>
                </c:pt>
                <c:pt idx="145">
                  <c:v>-3.18228063962585E-14</c:v>
                </c:pt>
                <c:pt idx="146">
                  <c:v>-3.18228063962585E-14</c:v>
                </c:pt>
                <c:pt idx="147">
                  <c:v>-3.18228063962585E-14</c:v>
                </c:pt>
                <c:pt idx="148">
                  <c:v>-3.18228063962585E-14</c:v>
                </c:pt>
                <c:pt idx="149">
                  <c:v>-3.18228063962585E-14</c:v>
                </c:pt>
                <c:pt idx="150">
                  <c:v>-3.18228063962585E-14</c:v>
                </c:pt>
                <c:pt idx="151">
                  <c:v>-3.18228063962585E-14</c:v>
                </c:pt>
                <c:pt idx="152">
                  <c:v>-3.18228063962585E-14</c:v>
                </c:pt>
                <c:pt idx="153">
                  <c:v>-3.18228063962585E-14</c:v>
                </c:pt>
                <c:pt idx="154">
                  <c:v>-3.18228063962585E-14</c:v>
                </c:pt>
                <c:pt idx="155">
                  <c:v>-3.18228063962585E-14</c:v>
                </c:pt>
                <c:pt idx="156">
                  <c:v>-3.18228063962585E-14</c:v>
                </c:pt>
                <c:pt idx="157">
                  <c:v>-3.18228063962585E-14</c:v>
                </c:pt>
                <c:pt idx="158">
                  <c:v>-3.18228063962585E-14</c:v>
                </c:pt>
                <c:pt idx="159">
                  <c:v>-3.18228063962585E-14</c:v>
                </c:pt>
                <c:pt idx="160">
                  <c:v>-3.18228063962585E-14</c:v>
                </c:pt>
                <c:pt idx="161">
                  <c:v>-3.18228063962585E-14</c:v>
                </c:pt>
                <c:pt idx="162">
                  <c:v>-3.18228063962585E-14</c:v>
                </c:pt>
                <c:pt idx="163">
                  <c:v>-3.18228063962585E-14</c:v>
                </c:pt>
                <c:pt idx="164">
                  <c:v>-3.18228063962585E-14</c:v>
                </c:pt>
                <c:pt idx="165">
                  <c:v>-3.18228063962585E-14</c:v>
                </c:pt>
                <c:pt idx="166">
                  <c:v>-3.18228063962585E-14</c:v>
                </c:pt>
                <c:pt idx="167">
                  <c:v>-3.18228063962585E-14</c:v>
                </c:pt>
                <c:pt idx="168">
                  <c:v>-3.18228063962585E-14</c:v>
                </c:pt>
                <c:pt idx="169">
                  <c:v>-3.18228063962585E-14</c:v>
                </c:pt>
                <c:pt idx="170">
                  <c:v>-3.18228063962585E-14</c:v>
                </c:pt>
                <c:pt idx="171">
                  <c:v>-3.18228063962585E-14</c:v>
                </c:pt>
                <c:pt idx="172">
                  <c:v>-3.18228063962585E-14</c:v>
                </c:pt>
                <c:pt idx="173">
                  <c:v>-3.18228063962585E-14</c:v>
                </c:pt>
                <c:pt idx="174">
                  <c:v>-3.18228063962585E-14</c:v>
                </c:pt>
                <c:pt idx="175">
                  <c:v>-3.18228063962585E-14</c:v>
                </c:pt>
                <c:pt idx="176">
                  <c:v>-3.18228063962585E-14</c:v>
                </c:pt>
                <c:pt idx="177">
                  <c:v>-3.18228063962585E-14</c:v>
                </c:pt>
                <c:pt idx="178">
                  <c:v>-3.18228063962585E-14</c:v>
                </c:pt>
                <c:pt idx="179">
                  <c:v>-3.18228063962585E-14</c:v>
                </c:pt>
                <c:pt idx="180">
                  <c:v>-3.18228063962585E-14</c:v>
                </c:pt>
                <c:pt idx="181">
                  <c:v>-3.18228063962585E-14</c:v>
                </c:pt>
                <c:pt idx="182">
                  <c:v>-3.18228063962585E-14</c:v>
                </c:pt>
                <c:pt idx="183">
                  <c:v>-3.18228063962585E-14</c:v>
                </c:pt>
                <c:pt idx="184">
                  <c:v>-3.18228063962585E-14</c:v>
                </c:pt>
                <c:pt idx="185">
                  <c:v>-3.18228063962585E-14</c:v>
                </c:pt>
                <c:pt idx="186">
                  <c:v>-3.18228063962585E-14</c:v>
                </c:pt>
                <c:pt idx="187">
                  <c:v>-3.18228063962585E-14</c:v>
                </c:pt>
                <c:pt idx="188">
                  <c:v>-3.18228063962585E-14</c:v>
                </c:pt>
                <c:pt idx="189">
                  <c:v>-3.18228063962585E-14</c:v>
                </c:pt>
                <c:pt idx="190">
                  <c:v>-3.18228063962585E-14</c:v>
                </c:pt>
                <c:pt idx="191">
                  <c:v>-3.18228063962585E-14</c:v>
                </c:pt>
                <c:pt idx="192">
                  <c:v>-3.18228063962585E-14</c:v>
                </c:pt>
                <c:pt idx="193">
                  <c:v>-3.18228063962585E-14</c:v>
                </c:pt>
                <c:pt idx="194">
                  <c:v>-3.18228063962585E-14</c:v>
                </c:pt>
                <c:pt idx="195">
                  <c:v>-3.18228063962585E-14</c:v>
                </c:pt>
                <c:pt idx="196">
                  <c:v>-3.18228063962585E-14</c:v>
                </c:pt>
                <c:pt idx="197">
                  <c:v>-3.18228063962585E-14</c:v>
                </c:pt>
                <c:pt idx="198">
                  <c:v>-3.18228063962585E-14</c:v>
                </c:pt>
                <c:pt idx="199">
                  <c:v>-3.18228063962585E-14</c:v>
                </c:pt>
                <c:pt idx="200">
                  <c:v>-3.18228063962585E-14</c:v>
                </c:pt>
                <c:pt idx="201">
                  <c:v>-3.18228063962585E-14</c:v>
                </c:pt>
                <c:pt idx="202">
                  <c:v>-3.18228063962585E-14</c:v>
                </c:pt>
                <c:pt idx="203">
                  <c:v>-3.18228063962585E-14</c:v>
                </c:pt>
                <c:pt idx="204">
                  <c:v>-3.18228063962585E-14</c:v>
                </c:pt>
                <c:pt idx="205">
                  <c:v>-3.18228063962585E-14</c:v>
                </c:pt>
                <c:pt idx="206">
                  <c:v>-3.18228063962585E-14</c:v>
                </c:pt>
                <c:pt idx="207">
                  <c:v>-3.18228063962585E-14</c:v>
                </c:pt>
                <c:pt idx="208">
                  <c:v>-3.18228063962585E-14</c:v>
                </c:pt>
                <c:pt idx="209">
                  <c:v>-3.18228063962585E-14</c:v>
                </c:pt>
                <c:pt idx="210">
                  <c:v>-3.18228063962585E-14</c:v>
                </c:pt>
                <c:pt idx="211">
                  <c:v>-3.18228063962585E-14</c:v>
                </c:pt>
                <c:pt idx="212">
                  <c:v>-3.18228063962585E-14</c:v>
                </c:pt>
                <c:pt idx="213">
                  <c:v>-3.18228063962585E-14</c:v>
                </c:pt>
                <c:pt idx="214">
                  <c:v>-3.18228063962585E-14</c:v>
                </c:pt>
                <c:pt idx="215">
                  <c:v>-3.18228063962585E-14</c:v>
                </c:pt>
                <c:pt idx="216">
                  <c:v>-3.18228063962585E-14</c:v>
                </c:pt>
                <c:pt idx="217">
                  <c:v>-3.18228063962585E-14</c:v>
                </c:pt>
                <c:pt idx="218">
                  <c:v>-3.18228063962585E-14</c:v>
                </c:pt>
                <c:pt idx="219">
                  <c:v>-3.18228063962585E-14</c:v>
                </c:pt>
                <c:pt idx="220">
                  <c:v>-3.18228063962585E-14</c:v>
                </c:pt>
                <c:pt idx="221">
                  <c:v>-3.18228063962585E-14</c:v>
                </c:pt>
                <c:pt idx="222">
                  <c:v>-3.18228063962585E-14</c:v>
                </c:pt>
                <c:pt idx="223">
                  <c:v>-3.18228063962585E-14</c:v>
                </c:pt>
                <c:pt idx="224">
                  <c:v>-3.18228063962585E-14</c:v>
                </c:pt>
                <c:pt idx="225">
                  <c:v>-3.18228063962585E-14</c:v>
                </c:pt>
                <c:pt idx="226">
                  <c:v>-3.18228063962585E-14</c:v>
                </c:pt>
                <c:pt idx="227">
                  <c:v>-3.18228063962585E-14</c:v>
                </c:pt>
                <c:pt idx="228">
                  <c:v>-3.18228063962585E-14</c:v>
                </c:pt>
                <c:pt idx="229">
                  <c:v>-3.18228063962585E-14</c:v>
                </c:pt>
                <c:pt idx="230">
                  <c:v>-3.18228063962585E-14</c:v>
                </c:pt>
                <c:pt idx="231">
                  <c:v>-3.18228063962585E-14</c:v>
                </c:pt>
                <c:pt idx="232">
                  <c:v>-3.18228063962585E-14</c:v>
                </c:pt>
                <c:pt idx="233">
                  <c:v>-3.18228063962585E-14</c:v>
                </c:pt>
                <c:pt idx="234">
                  <c:v>-3.18228063962585E-14</c:v>
                </c:pt>
                <c:pt idx="235">
                  <c:v>-3.18228063962585E-14</c:v>
                </c:pt>
                <c:pt idx="236">
                  <c:v>-3.18228063962585E-14</c:v>
                </c:pt>
                <c:pt idx="237">
                  <c:v>-3.18228063962585E-14</c:v>
                </c:pt>
                <c:pt idx="238">
                  <c:v>-3.18228063962585E-14</c:v>
                </c:pt>
                <c:pt idx="239">
                  <c:v>-3.18228063962585E-14</c:v>
                </c:pt>
                <c:pt idx="240">
                  <c:v>-3.18228063962585E-14</c:v>
                </c:pt>
                <c:pt idx="241">
                  <c:v>-3.18228063962585E-14</c:v>
                </c:pt>
                <c:pt idx="242">
                  <c:v>-3.18228063962585E-14</c:v>
                </c:pt>
                <c:pt idx="243">
                  <c:v>-3.18228063962585E-14</c:v>
                </c:pt>
                <c:pt idx="244">
                  <c:v>-3.18228063962585E-14</c:v>
                </c:pt>
                <c:pt idx="245">
                  <c:v>-3.18228063962585E-14</c:v>
                </c:pt>
                <c:pt idx="246">
                  <c:v>-3.18228063962585E-14</c:v>
                </c:pt>
                <c:pt idx="247">
                  <c:v>-3.18228063962585E-14</c:v>
                </c:pt>
                <c:pt idx="248">
                  <c:v>-3.18228063962585E-14</c:v>
                </c:pt>
                <c:pt idx="249">
                  <c:v>-3.18228063962585E-14</c:v>
                </c:pt>
                <c:pt idx="250">
                  <c:v>-3.18228063962585E-14</c:v>
                </c:pt>
                <c:pt idx="251">
                  <c:v>-3.18228063962585E-14</c:v>
                </c:pt>
                <c:pt idx="252">
                  <c:v>-3.18228063962585E-14</c:v>
                </c:pt>
                <c:pt idx="253">
                  <c:v>-3.18228063962585E-14</c:v>
                </c:pt>
                <c:pt idx="254">
                  <c:v>-3.18228063962585E-14</c:v>
                </c:pt>
                <c:pt idx="255">
                  <c:v>-3.18228063962585E-14</c:v>
                </c:pt>
                <c:pt idx="256">
                  <c:v>-3.18228063962585E-14</c:v>
                </c:pt>
                <c:pt idx="257">
                  <c:v>-3.18228063962585E-14</c:v>
                </c:pt>
                <c:pt idx="258">
                  <c:v>-3.18228063962585E-14</c:v>
                </c:pt>
                <c:pt idx="259">
                  <c:v>-3.18228063962585E-14</c:v>
                </c:pt>
                <c:pt idx="260">
                  <c:v>-3.18228063962585E-14</c:v>
                </c:pt>
                <c:pt idx="261">
                  <c:v>-3.18228063962585E-14</c:v>
                </c:pt>
                <c:pt idx="262">
                  <c:v>-3.18228063962585E-14</c:v>
                </c:pt>
                <c:pt idx="263">
                  <c:v>-3.18228063962585E-14</c:v>
                </c:pt>
                <c:pt idx="264">
                  <c:v>-3.18228063962585E-14</c:v>
                </c:pt>
                <c:pt idx="265">
                  <c:v>-3.18228063962585E-14</c:v>
                </c:pt>
                <c:pt idx="266">
                  <c:v>-3.18228063962585E-14</c:v>
                </c:pt>
                <c:pt idx="267">
                  <c:v>-3.18228063962585E-14</c:v>
                </c:pt>
                <c:pt idx="268">
                  <c:v>-3.18228063962585E-14</c:v>
                </c:pt>
                <c:pt idx="269">
                  <c:v>-3.18228063962585E-14</c:v>
                </c:pt>
                <c:pt idx="270">
                  <c:v>-3.18228063962585E-14</c:v>
                </c:pt>
                <c:pt idx="271">
                  <c:v>-3.18228063962585E-14</c:v>
                </c:pt>
                <c:pt idx="272">
                  <c:v>-3.18228063962585E-14</c:v>
                </c:pt>
                <c:pt idx="273">
                  <c:v>-3.18228063962585E-14</c:v>
                </c:pt>
                <c:pt idx="274">
                  <c:v>-3.18228063962585E-14</c:v>
                </c:pt>
                <c:pt idx="275">
                  <c:v>-3.18228063962585E-14</c:v>
                </c:pt>
                <c:pt idx="276">
                  <c:v>-3.18228063962585E-14</c:v>
                </c:pt>
                <c:pt idx="277">
                  <c:v>-3.18228063962585E-14</c:v>
                </c:pt>
                <c:pt idx="278">
                  <c:v>-3.18228063962585E-14</c:v>
                </c:pt>
                <c:pt idx="279">
                  <c:v>-3.18228063962585E-14</c:v>
                </c:pt>
                <c:pt idx="280">
                  <c:v>-3.18228063962585E-14</c:v>
                </c:pt>
                <c:pt idx="281">
                  <c:v>-3.18228063962585E-14</c:v>
                </c:pt>
                <c:pt idx="282">
                  <c:v>-3.18228063962585E-14</c:v>
                </c:pt>
                <c:pt idx="283">
                  <c:v>-3.18228063962585E-14</c:v>
                </c:pt>
                <c:pt idx="284">
                  <c:v>-3.18228063962585E-14</c:v>
                </c:pt>
                <c:pt idx="285">
                  <c:v>-3.18228063962585E-14</c:v>
                </c:pt>
                <c:pt idx="286">
                  <c:v>-3.18228063962585E-14</c:v>
                </c:pt>
                <c:pt idx="287">
                  <c:v>-3.18228063962585E-14</c:v>
                </c:pt>
                <c:pt idx="288">
                  <c:v>-3.18228063962585E-14</c:v>
                </c:pt>
                <c:pt idx="289">
                  <c:v>-3.18228063962585E-14</c:v>
                </c:pt>
                <c:pt idx="290">
                  <c:v>-3.18228063962585E-14</c:v>
                </c:pt>
                <c:pt idx="291">
                  <c:v>-3.18228063962585E-14</c:v>
                </c:pt>
                <c:pt idx="292">
                  <c:v>-3.18228063962585E-14</c:v>
                </c:pt>
                <c:pt idx="293">
                  <c:v>-3.18228063962585E-14</c:v>
                </c:pt>
                <c:pt idx="294">
                  <c:v>-3.18228063962585E-14</c:v>
                </c:pt>
                <c:pt idx="295">
                  <c:v>-3.18228063962585E-14</c:v>
                </c:pt>
                <c:pt idx="296">
                  <c:v>-3.18228063962585E-14</c:v>
                </c:pt>
                <c:pt idx="297">
                  <c:v>-3.18228063962585E-14</c:v>
                </c:pt>
                <c:pt idx="298">
                  <c:v>-3.18228063962585E-14</c:v>
                </c:pt>
                <c:pt idx="299">
                  <c:v>-3.18228063962585E-14</c:v>
                </c:pt>
                <c:pt idx="300">
                  <c:v>-3.18228063962585E-14</c:v>
                </c:pt>
                <c:pt idx="301">
                  <c:v>-3.18228063962585E-14</c:v>
                </c:pt>
                <c:pt idx="302">
                  <c:v>-3.18228063962585E-14</c:v>
                </c:pt>
                <c:pt idx="303">
                  <c:v>-3.18228063962585E-14</c:v>
                </c:pt>
                <c:pt idx="304">
                  <c:v>-3.18228063962585E-14</c:v>
                </c:pt>
                <c:pt idx="305">
                  <c:v>-3.18228063962585E-14</c:v>
                </c:pt>
                <c:pt idx="306">
                  <c:v>-3.18228063962585E-14</c:v>
                </c:pt>
                <c:pt idx="307">
                  <c:v>-3.18228063962585E-14</c:v>
                </c:pt>
                <c:pt idx="308">
                  <c:v>-3.18228063962585E-14</c:v>
                </c:pt>
                <c:pt idx="309">
                  <c:v>-3.18228063962585E-14</c:v>
                </c:pt>
                <c:pt idx="310">
                  <c:v>-3.18228063962585E-14</c:v>
                </c:pt>
                <c:pt idx="311">
                  <c:v>-3.18228063962585E-14</c:v>
                </c:pt>
                <c:pt idx="312">
                  <c:v>-3.18228063962585E-14</c:v>
                </c:pt>
                <c:pt idx="313">
                  <c:v>-3.18228063962585E-14</c:v>
                </c:pt>
                <c:pt idx="314">
                  <c:v>-3.18228063962585E-14</c:v>
                </c:pt>
                <c:pt idx="315">
                  <c:v>-3.18228063962585E-14</c:v>
                </c:pt>
                <c:pt idx="316">
                  <c:v>-3.18228063962585E-14</c:v>
                </c:pt>
                <c:pt idx="317">
                  <c:v>-3.18228063962585E-14</c:v>
                </c:pt>
                <c:pt idx="318">
                  <c:v>-3.18228063962585E-14</c:v>
                </c:pt>
                <c:pt idx="319">
                  <c:v>-3.18228063962585E-14</c:v>
                </c:pt>
                <c:pt idx="320">
                  <c:v>-3.18228063962585E-14</c:v>
                </c:pt>
                <c:pt idx="321">
                  <c:v>-3.18228063962585E-14</c:v>
                </c:pt>
                <c:pt idx="322">
                  <c:v>-3.18228063962585E-14</c:v>
                </c:pt>
                <c:pt idx="323">
                  <c:v>-3.18228063962585E-14</c:v>
                </c:pt>
                <c:pt idx="324">
                  <c:v>-3.18228063962585E-14</c:v>
                </c:pt>
                <c:pt idx="325">
                  <c:v>-3.18228063962585E-14</c:v>
                </c:pt>
                <c:pt idx="326">
                  <c:v>-3.18228063962585E-14</c:v>
                </c:pt>
                <c:pt idx="327">
                  <c:v>-3.18228063962585E-14</c:v>
                </c:pt>
                <c:pt idx="328">
                  <c:v>-3.18228063962585E-14</c:v>
                </c:pt>
                <c:pt idx="329">
                  <c:v>-3.18228063962585E-14</c:v>
                </c:pt>
                <c:pt idx="330">
                  <c:v>-3.18228063962585E-14</c:v>
                </c:pt>
                <c:pt idx="331">
                  <c:v>-3.18228063962585E-14</c:v>
                </c:pt>
                <c:pt idx="332">
                  <c:v>-3.18228063962585E-14</c:v>
                </c:pt>
                <c:pt idx="333">
                  <c:v>-3.18228063962585E-14</c:v>
                </c:pt>
                <c:pt idx="334">
                  <c:v>-3.18228063962585E-14</c:v>
                </c:pt>
                <c:pt idx="335">
                  <c:v>-3.18228063962585E-14</c:v>
                </c:pt>
                <c:pt idx="336">
                  <c:v>-3.18228063962585E-14</c:v>
                </c:pt>
                <c:pt idx="337">
                  <c:v>-3.18228063962585E-14</c:v>
                </c:pt>
                <c:pt idx="338">
                  <c:v>-3.18228063962585E-14</c:v>
                </c:pt>
                <c:pt idx="339">
                  <c:v>-3.18228063962585E-14</c:v>
                </c:pt>
                <c:pt idx="340">
                  <c:v>-3.18228063962585E-14</c:v>
                </c:pt>
                <c:pt idx="341">
                  <c:v>-3.18228063962585E-14</c:v>
                </c:pt>
                <c:pt idx="342">
                  <c:v>-3.18228063962585E-14</c:v>
                </c:pt>
                <c:pt idx="343">
                  <c:v>-3.18228063962585E-14</c:v>
                </c:pt>
                <c:pt idx="344">
                  <c:v>-3.18228063962585E-14</c:v>
                </c:pt>
                <c:pt idx="345">
                  <c:v>-3.18228063962585E-14</c:v>
                </c:pt>
                <c:pt idx="346">
                  <c:v>-3.18228063962585E-14</c:v>
                </c:pt>
                <c:pt idx="347">
                  <c:v>-3.18228063962585E-14</c:v>
                </c:pt>
                <c:pt idx="348">
                  <c:v>-3.18228063962585E-14</c:v>
                </c:pt>
                <c:pt idx="349">
                  <c:v>-3.18228063962585E-14</c:v>
                </c:pt>
                <c:pt idx="350">
                  <c:v>-3.18228063962585E-14</c:v>
                </c:pt>
                <c:pt idx="351">
                  <c:v>-3.18228063962585E-14</c:v>
                </c:pt>
                <c:pt idx="352">
                  <c:v>-3.18228063962585E-14</c:v>
                </c:pt>
                <c:pt idx="353">
                  <c:v>-3.18228063962585E-14</c:v>
                </c:pt>
                <c:pt idx="354">
                  <c:v>-3.18228063962585E-14</c:v>
                </c:pt>
                <c:pt idx="355">
                  <c:v>-3.18228063962585E-14</c:v>
                </c:pt>
                <c:pt idx="356">
                  <c:v>-3.18228063962585E-14</c:v>
                </c:pt>
                <c:pt idx="357">
                  <c:v>-3.18228063962585E-14</c:v>
                </c:pt>
                <c:pt idx="358">
                  <c:v>-3.18228063962585E-14</c:v>
                </c:pt>
                <c:pt idx="359">
                  <c:v>-3.18228063962585E-14</c:v>
                </c:pt>
                <c:pt idx="360">
                  <c:v>-3.18228063962585E-14</c:v>
                </c:pt>
                <c:pt idx="361">
                  <c:v>-3.18228063962585E-14</c:v>
                </c:pt>
                <c:pt idx="362">
                  <c:v>-3.18228063962585E-14</c:v>
                </c:pt>
                <c:pt idx="363">
                  <c:v>-3.18228063962585E-14</c:v>
                </c:pt>
                <c:pt idx="364">
                  <c:v>-3.18228063962585E-14</c:v>
                </c:pt>
                <c:pt idx="365">
                  <c:v>-3.18228063962585E-14</c:v>
                </c:pt>
                <c:pt idx="366">
                  <c:v>-3.18228063962585E-14</c:v>
                </c:pt>
                <c:pt idx="367">
                  <c:v>-3.18228063962585E-14</c:v>
                </c:pt>
                <c:pt idx="368">
                  <c:v>-3.18228063962585E-14</c:v>
                </c:pt>
                <c:pt idx="369">
                  <c:v>-3.18228063962585E-14</c:v>
                </c:pt>
                <c:pt idx="370">
                  <c:v>-3.18228063962585E-14</c:v>
                </c:pt>
                <c:pt idx="371">
                  <c:v>-3.18228063962585E-14</c:v>
                </c:pt>
                <c:pt idx="372">
                  <c:v>-3.18228063962585E-14</c:v>
                </c:pt>
                <c:pt idx="373">
                  <c:v>-3.18228063962585E-14</c:v>
                </c:pt>
                <c:pt idx="374">
                  <c:v>-3.18228063962585E-14</c:v>
                </c:pt>
                <c:pt idx="375">
                  <c:v>-3.18228063962585E-14</c:v>
                </c:pt>
                <c:pt idx="376">
                  <c:v>-3.18228063962585E-14</c:v>
                </c:pt>
                <c:pt idx="377">
                  <c:v>-3.18228063962585E-14</c:v>
                </c:pt>
                <c:pt idx="378">
                  <c:v>-3.18228063962585E-14</c:v>
                </c:pt>
                <c:pt idx="379">
                  <c:v>-3.18228063962585E-14</c:v>
                </c:pt>
                <c:pt idx="380">
                  <c:v>-3.18228063962585E-14</c:v>
                </c:pt>
                <c:pt idx="381">
                  <c:v>-3.18228063962585E-14</c:v>
                </c:pt>
                <c:pt idx="382">
                  <c:v>-3.18228063962585E-14</c:v>
                </c:pt>
                <c:pt idx="383">
                  <c:v>-3.18228063962585E-14</c:v>
                </c:pt>
                <c:pt idx="384">
                  <c:v>-3.18228063962585E-14</c:v>
                </c:pt>
                <c:pt idx="385">
                  <c:v>-3.18228063962585E-14</c:v>
                </c:pt>
                <c:pt idx="386">
                  <c:v>-3.18228063962585E-14</c:v>
                </c:pt>
                <c:pt idx="387">
                  <c:v>-3.18228063962585E-14</c:v>
                </c:pt>
                <c:pt idx="388">
                  <c:v>-3.18228063962585E-14</c:v>
                </c:pt>
                <c:pt idx="389">
                  <c:v>-3.18228063962585E-14</c:v>
                </c:pt>
                <c:pt idx="390">
                  <c:v>-3.18228063962585E-14</c:v>
                </c:pt>
                <c:pt idx="391">
                  <c:v>-3.18228063962585E-14</c:v>
                </c:pt>
                <c:pt idx="392">
                  <c:v>-3.18228063962585E-14</c:v>
                </c:pt>
                <c:pt idx="393">
                  <c:v>-3.18228063962585E-14</c:v>
                </c:pt>
                <c:pt idx="394">
                  <c:v>-3.18228063962585E-14</c:v>
                </c:pt>
                <c:pt idx="395">
                  <c:v>-3.18228063962585E-14</c:v>
                </c:pt>
                <c:pt idx="396">
                  <c:v>-3.18228063962585E-14</c:v>
                </c:pt>
                <c:pt idx="397">
                  <c:v>-3.18228063962585E-14</c:v>
                </c:pt>
                <c:pt idx="398">
                  <c:v>-3.18228063962585E-14</c:v>
                </c:pt>
                <c:pt idx="399">
                  <c:v>-3.18228063962585E-14</c:v>
                </c:pt>
                <c:pt idx="400">
                  <c:v>-3.18228063962585E-14</c:v>
                </c:pt>
                <c:pt idx="401">
                  <c:v>-3.18228063962585E-14</c:v>
                </c:pt>
                <c:pt idx="402">
                  <c:v>-3.18228063962585E-14</c:v>
                </c:pt>
                <c:pt idx="403">
                  <c:v>-3.18228063962585E-14</c:v>
                </c:pt>
                <c:pt idx="404">
                  <c:v>-3.18228063962585E-14</c:v>
                </c:pt>
                <c:pt idx="405">
                  <c:v>-3.18228063962585E-14</c:v>
                </c:pt>
                <c:pt idx="406">
                  <c:v>-3.18228063962585E-14</c:v>
                </c:pt>
                <c:pt idx="407">
                  <c:v>-3.18228063962585E-14</c:v>
                </c:pt>
                <c:pt idx="408">
                  <c:v>-3.18228063962585E-14</c:v>
                </c:pt>
                <c:pt idx="409">
                  <c:v>-3.18228063962585E-14</c:v>
                </c:pt>
                <c:pt idx="410">
                  <c:v>-3.18228063962585E-14</c:v>
                </c:pt>
                <c:pt idx="411">
                  <c:v>-3.18228063962585E-14</c:v>
                </c:pt>
                <c:pt idx="412">
                  <c:v>-3.18228063962585E-14</c:v>
                </c:pt>
                <c:pt idx="413">
                  <c:v>-3.18228063962585E-14</c:v>
                </c:pt>
                <c:pt idx="414">
                  <c:v>-3.18228063962585E-14</c:v>
                </c:pt>
                <c:pt idx="415">
                  <c:v>-3.18228063962585E-14</c:v>
                </c:pt>
                <c:pt idx="416">
                  <c:v>-3.18228063962585E-14</c:v>
                </c:pt>
                <c:pt idx="417">
                  <c:v>-3.18228063962585E-14</c:v>
                </c:pt>
                <c:pt idx="418">
                  <c:v>-3.18228063962585E-14</c:v>
                </c:pt>
                <c:pt idx="419">
                  <c:v>-3.18228063962585E-14</c:v>
                </c:pt>
                <c:pt idx="420">
                  <c:v>-3.18228063962585E-14</c:v>
                </c:pt>
                <c:pt idx="421">
                  <c:v>-3.18228063962585E-14</c:v>
                </c:pt>
                <c:pt idx="422">
                  <c:v>-3.18228063962585E-14</c:v>
                </c:pt>
                <c:pt idx="423">
                  <c:v>-3.18228063962585E-14</c:v>
                </c:pt>
                <c:pt idx="424">
                  <c:v>-3.18228063962585E-14</c:v>
                </c:pt>
                <c:pt idx="425">
                  <c:v>-3.18228063962585E-14</c:v>
                </c:pt>
                <c:pt idx="426">
                  <c:v>-3.18228063962585E-14</c:v>
                </c:pt>
                <c:pt idx="427">
                  <c:v>-3.18228063962585E-14</c:v>
                </c:pt>
                <c:pt idx="428">
                  <c:v>-3.18228063962585E-14</c:v>
                </c:pt>
                <c:pt idx="429">
                  <c:v>-3.18228063962585E-14</c:v>
                </c:pt>
                <c:pt idx="430">
                  <c:v>-3.18228063962585E-14</c:v>
                </c:pt>
                <c:pt idx="431">
                  <c:v>-3.18228063962585E-14</c:v>
                </c:pt>
                <c:pt idx="432">
                  <c:v>-3.18228063962585E-14</c:v>
                </c:pt>
                <c:pt idx="433">
                  <c:v>-3.18228063962585E-14</c:v>
                </c:pt>
                <c:pt idx="434">
                  <c:v>-3.18228063962585E-14</c:v>
                </c:pt>
                <c:pt idx="435">
                  <c:v>-3.18228063962585E-14</c:v>
                </c:pt>
                <c:pt idx="436">
                  <c:v>-3.18228063962585E-14</c:v>
                </c:pt>
                <c:pt idx="437">
                  <c:v>-3.18228063962585E-14</c:v>
                </c:pt>
                <c:pt idx="438">
                  <c:v>-3.18228063962585E-14</c:v>
                </c:pt>
                <c:pt idx="439">
                  <c:v>-3.18228063962585E-14</c:v>
                </c:pt>
                <c:pt idx="440">
                  <c:v>-3.18228063962585E-14</c:v>
                </c:pt>
                <c:pt idx="441">
                  <c:v>-3.18228063962585E-14</c:v>
                </c:pt>
                <c:pt idx="442">
                  <c:v>-3.18228063962585E-14</c:v>
                </c:pt>
                <c:pt idx="443">
                  <c:v>-3.18228063962585E-14</c:v>
                </c:pt>
                <c:pt idx="444">
                  <c:v>-3.18228063962585E-14</c:v>
                </c:pt>
                <c:pt idx="445">
                  <c:v>-3.18228063962585E-14</c:v>
                </c:pt>
                <c:pt idx="446">
                  <c:v>-3.18228063962585E-14</c:v>
                </c:pt>
                <c:pt idx="447">
                  <c:v>-3.18228063962585E-14</c:v>
                </c:pt>
                <c:pt idx="448">
                  <c:v>-3.18228063962585E-14</c:v>
                </c:pt>
                <c:pt idx="449">
                  <c:v>-3.18228063962585E-14</c:v>
                </c:pt>
                <c:pt idx="450">
                  <c:v>-3.18228063962585E-14</c:v>
                </c:pt>
                <c:pt idx="451">
                  <c:v>-3.18228063962585E-14</c:v>
                </c:pt>
                <c:pt idx="452">
                  <c:v>-3.18228063962585E-14</c:v>
                </c:pt>
                <c:pt idx="453">
                  <c:v>-3.18228063962585E-14</c:v>
                </c:pt>
                <c:pt idx="454">
                  <c:v>-3.18228063962585E-14</c:v>
                </c:pt>
                <c:pt idx="455">
                  <c:v>-3.18228063962585E-14</c:v>
                </c:pt>
                <c:pt idx="456">
                  <c:v>-3.18228063962585E-14</c:v>
                </c:pt>
                <c:pt idx="457">
                  <c:v>-3.18228063962585E-14</c:v>
                </c:pt>
                <c:pt idx="458">
                  <c:v>-3.18228063962585E-14</c:v>
                </c:pt>
                <c:pt idx="459">
                  <c:v>-3.18228063962585E-14</c:v>
                </c:pt>
                <c:pt idx="460">
                  <c:v>-3.18228063962585E-14</c:v>
                </c:pt>
                <c:pt idx="461">
                  <c:v>-3.18228063962585E-14</c:v>
                </c:pt>
                <c:pt idx="462">
                  <c:v>-3.18228063962585E-14</c:v>
                </c:pt>
                <c:pt idx="463">
                  <c:v>-3.18228063962585E-14</c:v>
                </c:pt>
                <c:pt idx="464">
                  <c:v>-3.18228063962585E-14</c:v>
                </c:pt>
                <c:pt idx="465">
                  <c:v>-3.18228063962585E-14</c:v>
                </c:pt>
                <c:pt idx="466">
                  <c:v>-3.18228063962585E-14</c:v>
                </c:pt>
                <c:pt idx="467">
                  <c:v>-3.18228063962585E-14</c:v>
                </c:pt>
                <c:pt idx="468">
                  <c:v>-3.18228063962585E-14</c:v>
                </c:pt>
                <c:pt idx="469">
                  <c:v>-3.18228063962585E-14</c:v>
                </c:pt>
                <c:pt idx="470">
                  <c:v>-3.18228063962585E-14</c:v>
                </c:pt>
                <c:pt idx="471">
                  <c:v>-3.18228063962585E-14</c:v>
                </c:pt>
                <c:pt idx="472">
                  <c:v>-3.18228063962585E-14</c:v>
                </c:pt>
                <c:pt idx="473">
                  <c:v>-3.18228063962585E-14</c:v>
                </c:pt>
                <c:pt idx="474">
                  <c:v>-3.18228063962585E-14</c:v>
                </c:pt>
                <c:pt idx="475">
                  <c:v>-3.18228063962585E-14</c:v>
                </c:pt>
                <c:pt idx="476">
                  <c:v>-3.18228063962585E-14</c:v>
                </c:pt>
                <c:pt idx="477">
                  <c:v>-3.18228063962585E-14</c:v>
                </c:pt>
                <c:pt idx="478">
                  <c:v>-3.18228063962585E-14</c:v>
                </c:pt>
                <c:pt idx="479">
                  <c:v>-3.18228063962585E-14</c:v>
                </c:pt>
                <c:pt idx="480">
                  <c:v>-3.18228063962585E-14</c:v>
                </c:pt>
              </c:numCache>
            </c:numRef>
          </c:val>
          <c:smooth val="0"/>
        </c:ser>
        <c:ser>
          <c:idx val="1"/>
          <c:order val="1"/>
          <c:tx>
            <c:v>delay</c:v>
          </c:tx>
          <c:spPr>
            <a:ln w="28575" cmpd="sng">
              <a:solidFill>
                <a:srgbClr val="0070C0"/>
              </a:solidFill>
              <a:prstDash val="solid"/>
            </a:ln>
          </c:spPr>
          <c:marker>
            <c:symbol val="none"/>
          </c:marker>
          <c:val>
            <c:numRef>
              <c:f>Calc!$AJ$4:$AJ$484</c:f>
              <c:numCache>
                <c:formatCode>General</c:formatCode>
                <c:ptCount val="481"/>
                <c:pt idx="0">
                  <c:v>-1.14754968519842E-13</c:v>
                </c:pt>
                <c:pt idx="1">
                  <c:v>-1.14754968519842E-13</c:v>
                </c:pt>
                <c:pt idx="2">
                  <c:v>-1.14754968519842E-13</c:v>
                </c:pt>
                <c:pt idx="3">
                  <c:v>-1.14754968519842E-13</c:v>
                </c:pt>
                <c:pt idx="4">
                  <c:v>-1.14754968519842E-13</c:v>
                </c:pt>
                <c:pt idx="5">
                  <c:v>-1.14754968519842E-13</c:v>
                </c:pt>
                <c:pt idx="6">
                  <c:v>-1.14754968519842E-13</c:v>
                </c:pt>
                <c:pt idx="7">
                  <c:v>-1.14754968519842E-13</c:v>
                </c:pt>
                <c:pt idx="8">
                  <c:v>-1.14754968519842E-13</c:v>
                </c:pt>
                <c:pt idx="9">
                  <c:v>-1.14754968519842E-13</c:v>
                </c:pt>
                <c:pt idx="10">
                  <c:v>-1.14754968519842E-13</c:v>
                </c:pt>
                <c:pt idx="11">
                  <c:v>-1.14754968519842E-13</c:v>
                </c:pt>
                <c:pt idx="12">
                  <c:v>-1.14754968519842E-13</c:v>
                </c:pt>
                <c:pt idx="13">
                  <c:v>-1.14754968519842E-13</c:v>
                </c:pt>
                <c:pt idx="14">
                  <c:v>-1.14754968519842E-13</c:v>
                </c:pt>
                <c:pt idx="15">
                  <c:v>-1.14754968519842E-13</c:v>
                </c:pt>
                <c:pt idx="16">
                  <c:v>-1.14754968519842E-13</c:v>
                </c:pt>
                <c:pt idx="17">
                  <c:v>-1.14754968519842E-13</c:v>
                </c:pt>
                <c:pt idx="18">
                  <c:v>-1.14754968519842E-13</c:v>
                </c:pt>
                <c:pt idx="19">
                  <c:v>-1.14754968519842E-13</c:v>
                </c:pt>
                <c:pt idx="20">
                  <c:v>-1.14754968519842E-13</c:v>
                </c:pt>
                <c:pt idx="21">
                  <c:v>-1.14754968519842E-13</c:v>
                </c:pt>
                <c:pt idx="22">
                  <c:v>-1.14754968519842E-13</c:v>
                </c:pt>
                <c:pt idx="23">
                  <c:v>-1.14754968519842E-13</c:v>
                </c:pt>
                <c:pt idx="24">
                  <c:v>-1.14754968519842E-13</c:v>
                </c:pt>
                <c:pt idx="25">
                  <c:v>-1.14754968519842E-13</c:v>
                </c:pt>
                <c:pt idx="26">
                  <c:v>-1.14754968519842E-13</c:v>
                </c:pt>
                <c:pt idx="27">
                  <c:v>-1.14754968519842E-13</c:v>
                </c:pt>
                <c:pt idx="28">
                  <c:v>-1.14754968519842E-13</c:v>
                </c:pt>
                <c:pt idx="29">
                  <c:v>-1.14754968519842E-13</c:v>
                </c:pt>
                <c:pt idx="30">
                  <c:v>-1.14754968519842E-13</c:v>
                </c:pt>
                <c:pt idx="31">
                  <c:v>-1.14754968519842E-13</c:v>
                </c:pt>
                <c:pt idx="32">
                  <c:v>-1.14754968519842E-13</c:v>
                </c:pt>
                <c:pt idx="33">
                  <c:v>-1.14754968519842E-13</c:v>
                </c:pt>
                <c:pt idx="34">
                  <c:v>-1.14754968519842E-13</c:v>
                </c:pt>
                <c:pt idx="35">
                  <c:v>-1.14754968519842E-13</c:v>
                </c:pt>
                <c:pt idx="36">
                  <c:v>-1.14754968519842E-13</c:v>
                </c:pt>
                <c:pt idx="37">
                  <c:v>-1.14754968519842E-13</c:v>
                </c:pt>
                <c:pt idx="38">
                  <c:v>-1.14754968519842E-13</c:v>
                </c:pt>
                <c:pt idx="39">
                  <c:v>-1.14754968519842E-13</c:v>
                </c:pt>
                <c:pt idx="40">
                  <c:v>-1.14754968519842E-13</c:v>
                </c:pt>
                <c:pt idx="41">
                  <c:v>-1.14754968519842E-13</c:v>
                </c:pt>
                <c:pt idx="42">
                  <c:v>-1.14754968519842E-13</c:v>
                </c:pt>
                <c:pt idx="43">
                  <c:v>-1.14754968519842E-13</c:v>
                </c:pt>
                <c:pt idx="44">
                  <c:v>-1.14754968519842E-13</c:v>
                </c:pt>
                <c:pt idx="45">
                  <c:v>-1.14754968519842E-13</c:v>
                </c:pt>
                <c:pt idx="46">
                  <c:v>-1.14754968519842E-13</c:v>
                </c:pt>
                <c:pt idx="47">
                  <c:v>-1.14754968519842E-13</c:v>
                </c:pt>
                <c:pt idx="48">
                  <c:v>-1.14754968519842E-13</c:v>
                </c:pt>
                <c:pt idx="49">
                  <c:v>-1.14754968519842E-13</c:v>
                </c:pt>
                <c:pt idx="50">
                  <c:v>-1.14754968519842E-13</c:v>
                </c:pt>
                <c:pt idx="51">
                  <c:v>-1.14754968519842E-13</c:v>
                </c:pt>
                <c:pt idx="52">
                  <c:v>-1.14754968519842E-13</c:v>
                </c:pt>
                <c:pt idx="53">
                  <c:v>-1.14754968519842E-13</c:v>
                </c:pt>
                <c:pt idx="54">
                  <c:v>-1.14754968519842E-13</c:v>
                </c:pt>
                <c:pt idx="55">
                  <c:v>-1.14754968519842E-13</c:v>
                </c:pt>
                <c:pt idx="56">
                  <c:v>-1.14754968519842E-13</c:v>
                </c:pt>
                <c:pt idx="57">
                  <c:v>-1.14754968519842E-13</c:v>
                </c:pt>
                <c:pt idx="58">
                  <c:v>-1.14754968519842E-13</c:v>
                </c:pt>
                <c:pt idx="59">
                  <c:v>-1.14754968519842E-13</c:v>
                </c:pt>
                <c:pt idx="60">
                  <c:v>-1.14754968519842E-13</c:v>
                </c:pt>
                <c:pt idx="61">
                  <c:v>-1.14754968519842E-13</c:v>
                </c:pt>
                <c:pt idx="62">
                  <c:v>-1.14754968519842E-13</c:v>
                </c:pt>
                <c:pt idx="63">
                  <c:v>-1.14754968519842E-13</c:v>
                </c:pt>
                <c:pt idx="64">
                  <c:v>-1.14754968519842E-13</c:v>
                </c:pt>
                <c:pt idx="65">
                  <c:v>-1.14754968519842E-13</c:v>
                </c:pt>
                <c:pt idx="66">
                  <c:v>-1.14754968519842E-13</c:v>
                </c:pt>
                <c:pt idx="67">
                  <c:v>-1.14754968519842E-13</c:v>
                </c:pt>
                <c:pt idx="68">
                  <c:v>-1.14754968519842E-13</c:v>
                </c:pt>
                <c:pt idx="69">
                  <c:v>-1.14754968519842E-13</c:v>
                </c:pt>
                <c:pt idx="70">
                  <c:v>-1.14754968519842E-13</c:v>
                </c:pt>
                <c:pt idx="71">
                  <c:v>-1.14754968519842E-13</c:v>
                </c:pt>
                <c:pt idx="72">
                  <c:v>-1.14754968519842E-13</c:v>
                </c:pt>
                <c:pt idx="73">
                  <c:v>-1.14754968519842E-13</c:v>
                </c:pt>
                <c:pt idx="74">
                  <c:v>-1.14754968519842E-13</c:v>
                </c:pt>
                <c:pt idx="75">
                  <c:v>-1.14754968519842E-13</c:v>
                </c:pt>
                <c:pt idx="76">
                  <c:v>-1.14754968519842E-13</c:v>
                </c:pt>
                <c:pt idx="77">
                  <c:v>-1.14754968519842E-13</c:v>
                </c:pt>
                <c:pt idx="78">
                  <c:v>-1.14754968519842E-13</c:v>
                </c:pt>
                <c:pt idx="79">
                  <c:v>-1.14754968519842E-13</c:v>
                </c:pt>
                <c:pt idx="80">
                  <c:v>-1.14754968519842E-13</c:v>
                </c:pt>
                <c:pt idx="81">
                  <c:v>-1.14754968519842E-13</c:v>
                </c:pt>
                <c:pt idx="82">
                  <c:v>-1.14754968519842E-13</c:v>
                </c:pt>
                <c:pt idx="83">
                  <c:v>-1.14754968519842E-13</c:v>
                </c:pt>
                <c:pt idx="84">
                  <c:v>-1.14754968519842E-13</c:v>
                </c:pt>
                <c:pt idx="85">
                  <c:v>-1.14754968519842E-13</c:v>
                </c:pt>
                <c:pt idx="86">
                  <c:v>-1.14754968519842E-13</c:v>
                </c:pt>
                <c:pt idx="87">
                  <c:v>-1.14754968519842E-13</c:v>
                </c:pt>
                <c:pt idx="88">
                  <c:v>-1.14754968519842E-13</c:v>
                </c:pt>
                <c:pt idx="89">
                  <c:v>-1.14754968519842E-13</c:v>
                </c:pt>
                <c:pt idx="90">
                  <c:v>-1.14754968519842E-13</c:v>
                </c:pt>
                <c:pt idx="91">
                  <c:v>-1.14754968519842E-13</c:v>
                </c:pt>
                <c:pt idx="92">
                  <c:v>-1.14754968519842E-13</c:v>
                </c:pt>
                <c:pt idx="93">
                  <c:v>-1.14754968519842E-13</c:v>
                </c:pt>
                <c:pt idx="94">
                  <c:v>-1.14754968519842E-13</c:v>
                </c:pt>
                <c:pt idx="95">
                  <c:v>-1.14754968519842E-13</c:v>
                </c:pt>
                <c:pt idx="96">
                  <c:v>-1.14754968519842E-13</c:v>
                </c:pt>
                <c:pt idx="97">
                  <c:v>-1.14754968519842E-13</c:v>
                </c:pt>
                <c:pt idx="98">
                  <c:v>-1.14754968519842E-13</c:v>
                </c:pt>
                <c:pt idx="99">
                  <c:v>-1.14754968519842E-13</c:v>
                </c:pt>
                <c:pt idx="100">
                  <c:v>-1.14754968519842E-13</c:v>
                </c:pt>
                <c:pt idx="101">
                  <c:v>-1.14754968519842E-13</c:v>
                </c:pt>
                <c:pt idx="102">
                  <c:v>-1.14754968519842E-13</c:v>
                </c:pt>
                <c:pt idx="103">
                  <c:v>-1.14754968519842E-13</c:v>
                </c:pt>
                <c:pt idx="104">
                  <c:v>-1.14754968519842E-13</c:v>
                </c:pt>
                <c:pt idx="105">
                  <c:v>-1.14754968519842E-13</c:v>
                </c:pt>
                <c:pt idx="106">
                  <c:v>-1.14754968519842E-13</c:v>
                </c:pt>
                <c:pt idx="107">
                  <c:v>-1.14754968519842E-13</c:v>
                </c:pt>
                <c:pt idx="108">
                  <c:v>-1.14754968519842E-13</c:v>
                </c:pt>
                <c:pt idx="109">
                  <c:v>-1.14754968519842E-13</c:v>
                </c:pt>
                <c:pt idx="110">
                  <c:v>-1.14754968519842E-13</c:v>
                </c:pt>
                <c:pt idx="111">
                  <c:v>-1.14754968519842E-13</c:v>
                </c:pt>
                <c:pt idx="112">
                  <c:v>-1.14754968519842E-13</c:v>
                </c:pt>
                <c:pt idx="113">
                  <c:v>-1.14754968519842E-13</c:v>
                </c:pt>
                <c:pt idx="114">
                  <c:v>-1.14754968519842E-13</c:v>
                </c:pt>
                <c:pt idx="115">
                  <c:v>-1.14754968519842E-13</c:v>
                </c:pt>
                <c:pt idx="116">
                  <c:v>-1.14754968519842E-13</c:v>
                </c:pt>
                <c:pt idx="117">
                  <c:v>-1.14754968519842E-13</c:v>
                </c:pt>
                <c:pt idx="118">
                  <c:v>-1.14754968519842E-13</c:v>
                </c:pt>
                <c:pt idx="119">
                  <c:v>-1.14754968519842E-13</c:v>
                </c:pt>
                <c:pt idx="120">
                  <c:v>-1.14754968519842E-13</c:v>
                </c:pt>
                <c:pt idx="121">
                  <c:v>-1.14754968519842E-13</c:v>
                </c:pt>
                <c:pt idx="122">
                  <c:v>-1.14754968519842E-13</c:v>
                </c:pt>
                <c:pt idx="123">
                  <c:v>-1.14754968519842E-13</c:v>
                </c:pt>
                <c:pt idx="124">
                  <c:v>-1.14754968519842E-13</c:v>
                </c:pt>
                <c:pt idx="125">
                  <c:v>-1.14754968519842E-13</c:v>
                </c:pt>
                <c:pt idx="126">
                  <c:v>-1.14754968519842E-13</c:v>
                </c:pt>
                <c:pt idx="127">
                  <c:v>-1.14754968519842E-13</c:v>
                </c:pt>
                <c:pt idx="128">
                  <c:v>-1.14754968519842E-13</c:v>
                </c:pt>
                <c:pt idx="129">
                  <c:v>-1.14754968519842E-13</c:v>
                </c:pt>
                <c:pt idx="130">
                  <c:v>-1.14754968519842E-13</c:v>
                </c:pt>
                <c:pt idx="131">
                  <c:v>-1.14754968519842E-13</c:v>
                </c:pt>
                <c:pt idx="132">
                  <c:v>-1.14754968519842E-13</c:v>
                </c:pt>
                <c:pt idx="133">
                  <c:v>-1.14754968519842E-13</c:v>
                </c:pt>
                <c:pt idx="134">
                  <c:v>-1.14754968519842E-13</c:v>
                </c:pt>
                <c:pt idx="135">
                  <c:v>-1.14754968519842E-13</c:v>
                </c:pt>
                <c:pt idx="136">
                  <c:v>-1.14754968519842E-13</c:v>
                </c:pt>
                <c:pt idx="137">
                  <c:v>-1.14754968519842E-13</c:v>
                </c:pt>
                <c:pt idx="138">
                  <c:v>-1.14754968519842E-13</c:v>
                </c:pt>
                <c:pt idx="139">
                  <c:v>-1.14754968519842E-13</c:v>
                </c:pt>
                <c:pt idx="140">
                  <c:v>-1.14754968519842E-13</c:v>
                </c:pt>
                <c:pt idx="141">
                  <c:v>-1.14754968519842E-13</c:v>
                </c:pt>
                <c:pt idx="142">
                  <c:v>-1.14754968519842E-13</c:v>
                </c:pt>
                <c:pt idx="143">
                  <c:v>-1.14754968519842E-13</c:v>
                </c:pt>
                <c:pt idx="144">
                  <c:v>-1.14754968519842E-13</c:v>
                </c:pt>
                <c:pt idx="145">
                  <c:v>-1.14754968519842E-13</c:v>
                </c:pt>
                <c:pt idx="146">
                  <c:v>-1.14754968519842E-13</c:v>
                </c:pt>
                <c:pt idx="147">
                  <c:v>-1.14754968519842E-13</c:v>
                </c:pt>
                <c:pt idx="148">
                  <c:v>-1.14754968519842E-13</c:v>
                </c:pt>
                <c:pt idx="149">
                  <c:v>-1.14754968519842E-13</c:v>
                </c:pt>
                <c:pt idx="150">
                  <c:v>-1.14754968519842E-13</c:v>
                </c:pt>
                <c:pt idx="151">
                  <c:v>-1.14754968519842E-13</c:v>
                </c:pt>
                <c:pt idx="152">
                  <c:v>-1.14754968519842E-13</c:v>
                </c:pt>
                <c:pt idx="153">
                  <c:v>-1.14754968519842E-13</c:v>
                </c:pt>
                <c:pt idx="154">
                  <c:v>-1.14754968519842E-13</c:v>
                </c:pt>
                <c:pt idx="155">
                  <c:v>-1.14754968519842E-13</c:v>
                </c:pt>
                <c:pt idx="156">
                  <c:v>-1.14754968519842E-13</c:v>
                </c:pt>
                <c:pt idx="157">
                  <c:v>-1.14754968519842E-13</c:v>
                </c:pt>
                <c:pt idx="158">
                  <c:v>-1.14754968519842E-13</c:v>
                </c:pt>
                <c:pt idx="159">
                  <c:v>-1.14754968519842E-13</c:v>
                </c:pt>
                <c:pt idx="160">
                  <c:v>-1.14754968519842E-13</c:v>
                </c:pt>
                <c:pt idx="161">
                  <c:v>-1.14754968519842E-13</c:v>
                </c:pt>
                <c:pt idx="162">
                  <c:v>-1.14754968519842E-13</c:v>
                </c:pt>
                <c:pt idx="163">
                  <c:v>-1.14754968519842E-13</c:v>
                </c:pt>
                <c:pt idx="164">
                  <c:v>-1.14754968519842E-13</c:v>
                </c:pt>
                <c:pt idx="165">
                  <c:v>-1.14754968519842E-13</c:v>
                </c:pt>
                <c:pt idx="166">
                  <c:v>-1.14754968519842E-13</c:v>
                </c:pt>
                <c:pt idx="167">
                  <c:v>-1.14754968519842E-13</c:v>
                </c:pt>
                <c:pt idx="168">
                  <c:v>-1.14754968519842E-13</c:v>
                </c:pt>
                <c:pt idx="169">
                  <c:v>-1.14754968519842E-13</c:v>
                </c:pt>
                <c:pt idx="170">
                  <c:v>-1.14754968519842E-13</c:v>
                </c:pt>
                <c:pt idx="171">
                  <c:v>-1.14754968519842E-13</c:v>
                </c:pt>
                <c:pt idx="172">
                  <c:v>-1.14754968519842E-13</c:v>
                </c:pt>
                <c:pt idx="173">
                  <c:v>-1.14754968519842E-13</c:v>
                </c:pt>
                <c:pt idx="174">
                  <c:v>-1.14754968519842E-13</c:v>
                </c:pt>
                <c:pt idx="175">
                  <c:v>-1.14754968519842E-13</c:v>
                </c:pt>
                <c:pt idx="176">
                  <c:v>-1.14754968519842E-13</c:v>
                </c:pt>
                <c:pt idx="177">
                  <c:v>-1.14754968519842E-13</c:v>
                </c:pt>
                <c:pt idx="178">
                  <c:v>-1.14754968519842E-13</c:v>
                </c:pt>
                <c:pt idx="179">
                  <c:v>-1.14754968519842E-13</c:v>
                </c:pt>
                <c:pt idx="180">
                  <c:v>-1.14754968519842E-13</c:v>
                </c:pt>
                <c:pt idx="181">
                  <c:v>-1.14754968519842E-13</c:v>
                </c:pt>
                <c:pt idx="182">
                  <c:v>-1.14754968519842E-13</c:v>
                </c:pt>
                <c:pt idx="183">
                  <c:v>-1.14754968519842E-13</c:v>
                </c:pt>
                <c:pt idx="184">
                  <c:v>-1.14754968519842E-13</c:v>
                </c:pt>
                <c:pt idx="185">
                  <c:v>-1.14754968519842E-13</c:v>
                </c:pt>
                <c:pt idx="186">
                  <c:v>-1.14754968519842E-13</c:v>
                </c:pt>
                <c:pt idx="187">
                  <c:v>-1.14754968519842E-13</c:v>
                </c:pt>
                <c:pt idx="188">
                  <c:v>-1.14754968519842E-13</c:v>
                </c:pt>
                <c:pt idx="189">
                  <c:v>-1.14754968519842E-13</c:v>
                </c:pt>
                <c:pt idx="190">
                  <c:v>-1.14754968519842E-13</c:v>
                </c:pt>
                <c:pt idx="191">
                  <c:v>-1.14754968519842E-13</c:v>
                </c:pt>
                <c:pt idx="192">
                  <c:v>-1.14754968519842E-13</c:v>
                </c:pt>
                <c:pt idx="193">
                  <c:v>-1.14754968519842E-13</c:v>
                </c:pt>
                <c:pt idx="194">
                  <c:v>-1.14754968519842E-13</c:v>
                </c:pt>
                <c:pt idx="195">
                  <c:v>-1.14754968519842E-13</c:v>
                </c:pt>
                <c:pt idx="196">
                  <c:v>-1.14754968519842E-13</c:v>
                </c:pt>
                <c:pt idx="197">
                  <c:v>-1.14754968519842E-13</c:v>
                </c:pt>
                <c:pt idx="198">
                  <c:v>-1.14754968519842E-13</c:v>
                </c:pt>
                <c:pt idx="199">
                  <c:v>-1.14754968519842E-13</c:v>
                </c:pt>
                <c:pt idx="200">
                  <c:v>-1.14754968519842E-13</c:v>
                </c:pt>
                <c:pt idx="201">
                  <c:v>-1.14754968519842E-13</c:v>
                </c:pt>
                <c:pt idx="202">
                  <c:v>-1.14754968519842E-13</c:v>
                </c:pt>
                <c:pt idx="203">
                  <c:v>-1.14754968519842E-13</c:v>
                </c:pt>
                <c:pt idx="204">
                  <c:v>-1.14754968519842E-13</c:v>
                </c:pt>
                <c:pt idx="205">
                  <c:v>-1.14754968519842E-13</c:v>
                </c:pt>
                <c:pt idx="206">
                  <c:v>-1.14754968519842E-13</c:v>
                </c:pt>
                <c:pt idx="207">
                  <c:v>-1.14754968519842E-13</c:v>
                </c:pt>
                <c:pt idx="208">
                  <c:v>-1.14754968519842E-13</c:v>
                </c:pt>
                <c:pt idx="209">
                  <c:v>-1.14754968519842E-13</c:v>
                </c:pt>
                <c:pt idx="210">
                  <c:v>-1.14754968519842E-13</c:v>
                </c:pt>
                <c:pt idx="211">
                  <c:v>-1.14754968519842E-13</c:v>
                </c:pt>
                <c:pt idx="212">
                  <c:v>-1.14754968519842E-13</c:v>
                </c:pt>
                <c:pt idx="213">
                  <c:v>-1.14754968519842E-13</c:v>
                </c:pt>
                <c:pt idx="214">
                  <c:v>-1.14754968519842E-13</c:v>
                </c:pt>
                <c:pt idx="215">
                  <c:v>-1.14754968519842E-13</c:v>
                </c:pt>
                <c:pt idx="216">
                  <c:v>-1.14754968519842E-13</c:v>
                </c:pt>
                <c:pt idx="217">
                  <c:v>-1.14754968519842E-13</c:v>
                </c:pt>
                <c:pt idx="218">
                  <c:v>-1.14754968519842E-13</c:v>
                </c:pt>
                <c:pt idx="219">
                  <c:v>-1.14754968519842E-13</c:v>
                </c:pt>
                <c:pt idx="220">
                  <c:v>-1.14754968519842E-13</c:v>
                </c:pt>
                <c:pt idx="221">
                  <c:v>-1.14754968519842E-13</c:v>
                </c:pt>
                <c:pt idx="222">
                  <c:v>-1.14754968519842E-13</c:v>
                </c:pt>
                <c:pt idx="223">
                  <c:v>-1.14754968519842E-13</c:v>
                </c:pt>
                <c:pt idx="224">
                  <c:v>-1.14754968519842E-13</c:v>
                </c:pt>
                <c:pt idx="225">
                  <c:v>-1.14754968519842E-13</c:v>
                </c:pt>
                <c:pt idx="226">
                  <c:v>-1.14754968519842E-13</c:v>
                </c:pt>
                <c:pt idx="227">
                  <c:v>-1.14754968519842E-13</c:v>
                </c:pt>
                <c:pt idx="228">
                  <c:v>-1.14754968519842E-13</c:v>
                </c:pt>
                <c:pt idx="229">
                  <c:v>-1.14754968519842E-13</c:v>
                </c:pt>
                <c:pt idx="230">
                  <c:v>-1.14754968519842E-13</c:v>
                </c:pt>
                <c:pt idx="231">
                  <c:v>-1.14754968519842E-13</c:v>
                </c:pt>
                <c:pt idx="232">
                  <c:v>-1.14754968519842E-13</c:v>
                </c:pt>
                <c:pt idx="233">
                  <c:v>-1.14754968519842E-13</c:v>
                </c:pt>
                <c:pt idx="234">
                  <c:v>-1.14754968519842E-13</c:v>
                </c:pt>
                <c:pt idx="235">
                  <c:v>-1.14754968519842E-13</c:v>
                </c:pt>
                <c:pt idx="236">
                  <c:v>-1.14754968519842E-13</c:v>
                </c:pt>
                <c:pt idx="237">
                  <c:v>-1.14754968519842E-13</c:v>
                </c:pt>
                <c:pt idx="238">
                  <c:v>-1.14754968519842E-13</c:v>
                </c:pt>
                <c:pt idx="239">
                  <c:v>-1.14754968519842E-13</c:v>
                </c:pt>
                <c:pt idx="240">
                  <c:v>-1.14754968519842E-13</c:v>
                </c:pt>
                <c:pt idx="241">
                  <c:v>-1.14754968519842E-13</c:v>
                </c:pt>
                <c:pt idx="242">
                  <c:v>-1.14754968519842E-13</c:v>
                </c:pt>
                <c:pt idx="243">
                  <c:v>-1.14754968519842E-13</c:v>
                </c:pt>
                <c:pt idx="244">
                  <c:v>-1.14754968519842E-13</c:v>
                </c:pt>
                <c:pt idx="245">
                  <c:v>-1.14754968519842E-13</c:v>
                </c:pt>
                <c:pt idx="246">
                  <c:v>-1.14754968519842E-13</c:v>
                </c:pt>
                <c:pt idx="247">
                  <c:v>-1.14754968519842E-13</c:v>
                </c:pt>
                <c:pt idx="248">
                  <c:v>-1.14754968519842E-13</c:v>
                </c:pt>
                <c:pt idx="249">
                  <c:v>-1.14754968519842E-13</c:v>
                </c:pt>
                <c:pt idx="250">
                  <c:v>-1.14754968519842E-13</c:v>
                </c:pt>
                <c:pt idx="251">
                  <c:v>-1.14754968519842E-13</c:v>
                </c:pt>
                <c:pt idx="252">
                  <c:v>-1.14754968519842E-13</c:v>
                </c:pt>
                <c:pt idx="253">
                  <c:v>-1.14754968519842E-13</c:v>
                </c:pt>
                <c:pt idx="254">
                  <c:v>-1.14754968519842E-13</c:v>
                </c:pt>
                <c:pt idx="255">
                  <c:v>-1.14754968519842E-13</c:v>
                </c:pt>
                <c:pt idx="256">
                  <c:v>-1.14754968519842E-13</c:v>
                </c:pt>
                <c:pt idx="257">
                  <c:v>-1.14754968519842E-13</c:v>
                </c:pt>
                <c:pt idx="258">
                  <c:v>-1.14754968519842E-13</c:v>
                </c:pt>
                <c:pt idx="259">
                  <c:v>-1.14754968519842E-13</c:v>
                </c:pt>
                <c:pt idx="260">
                  <c:v>-1.14754968519842E-13</c:v>
                </c:pt>
                <c:pt idx="261">
                  <c:v>-1.14754968519842E-13</c:v>
                </c:pt>
                <c:pt idx="262">
                  <c:v>-1.14754968519842E-13</c:v>
                </c:pt>
                <c:pt idx="263">
                  <c:v>-1.14754968519842E-13</c:v>
                </c:pt>
                <c:pt idx="264">
                  <c:v>-1.14754968519842E-13</c:v>
                </c:pt>
                <c:pt idx="265">
                  <c:v>-1.14754968519842E-13</c:v>
                </c:pt>
                <c:pt idx="266">
                  <c:v>-1.14754968519842E-13</c:v>
                </c:pt>
                <c:pt idx="267">
                  <c:v>-1.14754968519842E-13</c:v>
                </c:pt>
                <c:pt idx="268">
                  <c:v>-1.14754968519842E-13</c:v>
                </c:pt>
                <c:pt idx="269">
                  <c:v>-1.14754968519842E-13</c:v>
                </c:pt>
                <c:pt idx="270">
                  <c:v>-1.14754968519842E-13</c:v>
                </c:pt>
                <c:pt idx="271">
                  <c:v>-1.14754968519842E-13</c:v>
                </c:pt>
                <c:pt idx="272">
                  <c:v>-1.14754968519842E-13</c:v>
                </c:pt>
                <c:pt idx="273">
                  <c:v>-1.14754968519842E-13</c:v>
                </c:pt>
                <c:pt idx="274">
                  <c:v>-1.14754968519842E-13</c:v>
                </c:pt>
                <c:pt idx="275">
                  <c:v>-1.14754968519842E-13</c:v>
                </c:pt>
                <c:pt idx="276">
                  <c:v>-1.14754968519842E-13</c:v>
                </c:pt>
                <c:pt idx="277">
                  <c:v>-1.14754968519842E-13</c:v>
                </c:pt>
                <c:pt idx="278">
                  <c:v>-1.14754968519842E-13</c:v>
                </c:pt>
                <c:pt idx="279">
                  <c:v>-1.14754968519842E-13</c:v>
                </c:pt>
                <c:pt idx="280">
                  <c:v>-1.14754968519842E-13</c:v>
                </c:pt>
                <c:pt idx="281">
                  <c:v>-1.14754968519842E-13</c:v>
                </c:pt>
                <c:pt idx="282">
                  <c:v>-1.14754968519842E-13</c:v>
                </c:pt>
                <c:pt idx="283">
                  <c:v>-1.14754968519842E-13</c:v>
                </c:pt>
                <c:pt idx="284">
                  <c:v>-1.14754968519842E-13</c:v>
                </c:pt>
                <c:pt idx="285">
                  <c:v>-1.14754968519842E-13</c:v>
                </c:pt>
                <c:pt idx="286">
                  <c:v>-1.14754968519842E-13</c:v>
                </c:pt>
                <c:pt idx="287">
                  <c:v>-1.14754968519842E-13</c:v>
                </c:pt>
                <c:pt idx="288">
                  <c:v>-1.14754968519842E-13</c:v>
                </c:pt>
                <c:pt idx="289">
                  <c:v>-1.14754968519842E-13</c:v>
                </c:pt>
                <c:pt idx="290">
                  <c:v>-1.14754968519842E-13</c:v>
                </c:pt>
                <c:pt idx="291">
                  <c:v>-1.14754968519842E-13</c:v>
                </c:pt>
                <c:pt idx="292">
                  <c:v>-1.14754968519842E-13</c:v>
                </c:pt>
                <c:pt idx="293">
                  <c:v>-1.14754968519842E-13</c:v>
                </c:pt>
                <c:pt idx="294">
                  <c:v>-1.14754968519842E-13</c:v>
                </c:pt>
                <c:pt idx="295">
                  <c:v>-1.14754968519842E-13</c:v>
                </c:pt>
                <c:pt idx="296">
                  <c:v>-1.14754968519842E-13</c:v>
                </c:pt>
                <c:pt idx="297">
                  <c:v>-1.14754968519842E-13</c:v>
                </c:pt>
                <c:pt idx="298">
                  <c:v>-1.14754968519842E-13</c:v>
                </c:pt>
                <c:pt idx="299">
                  <c:v>-1.14754968519842E-13</c:v>
                </c:pt>
                <c:pt idx="300">
                  <c:v>-1.14754968519842E-13</c:v>
                </c:pt>
                <c:pt idx="301">
                  <c:v>-1.14754968519842E-13</c:v>
                </c:pt>
                <c:pt idx="302">
                  <c:v>-1.14754968519842E-13</c:v>
                </c:pt>
                <c:pt idx="303">
                  <c:v>-1.14754968519842E-13</c:v>
                </c:pt>
                <c:pt idx="304">
                  <c:v>-1.14754968519842E-13</c:v>
                </c:pt>
                <c:pt idx="305">
                  <c:v>-1.14754968519842E-13</c:v>
                </c:pt>
                <c:pt idx="306">
                  <c:v>-1.14754968519842E-13</c:v>
                </c:pt>
                <c:pt idx="307">
                  <c:v>-1.14754968519842E-13</c:v>
                </c:pt>
                <c:pt idx="308">
                  <c:v>-1.14754968519842E-13</c:v>
                </c:pt>
                <c:pt idx="309">
                  <c:v>-1.14754968519842E-13</c:v>
                </c:pt>
                <c:pt idx="310">
                  <c:v>-1.14754968519842E-13</c:v>
                </c:pt>
                <c:pt idx="311">
                  <c:v>-1.14754968519842E-13</c:v>
                </c:pt>
                <c:pt idx="312">
                  <c:v>-1.14754968519842E-13</c:v>
                </c:pt>
                <c:pt idx="313">
                  <c:v>-1.14754968519842E-13</c:v>
                </c:pt>
                <c:pt idx="314">
                  <c:v>-1.14754968519842E-13</c:v>
                </c:pt>
                <c:pt idx="315">
                  <c:v>-1.14754968519842E-13</c:v>
                </c:pt>
                <c:pt idx="316">
                  <c:v>-1.14754968519842E-13</c:v>
                </c:pt>
                <c:pt idx="317">
                  <c:v>-1.14754968519842E-13</c:v>
                </c:pt>
                <c:pt idx="318">
                  <c:v>-1.14754968519842E-13</c:v>
                </c:pt>
                <c:pt idx="319">
                  <c:v>-1.14754968519842E-13</c:v>
                </c:pt>
                <c:pt idx="320">
                  <c:v>-1.14754968519842E-13</c:v>
                </c:pt>
                <c:pt idx="321">
                  <c:v>-1.14754968519842E-13</c:v>
                </c:pt>
                <c:pt idx="322">
                  <c:v>-1.14754968519842E-13</c:v>
                </c:pt>
                <c:pt idx="323">
                  <c:v>-1.14754968519842E-13</c:v>
                </c:pt>
                <c:pt idx="324">
                  <c:v>-1.14754968519842E-13</c:v>
                </c:pt>
                <c:pt idx="325">
                  <c:v>-1.14754968519842E-13</c:v>
                </c:pt>
                <c:pt idx="326">
                  <c:v>-1.14754968519842E-13</c:v>
                </c:pt>
                <c:pt idx="327">
                  <c:v>-1.14754968519842E-13</c:v>
                </c:pt>
                <c:pt idx="328">
                  <c:v>-1.14754968519842E-13</c:v>
                </c:pt>
                <c:pt idx="329">
                  <c:v>-1.14754968519842E-13</c:v>
                </c:pt>
                <c:pt idx="330">
                  <c:v>-1.14754968519842E-13</c:v>
                </c:pt>
                <c:pt idx="331">
                  <c:v>-1.14754968519842E-13</c:v>
                </c:pt>
                <c:pt idx="332">
                  <c:v>-1.14754968519842E-13</c:v>
                </c:pt>
                <c:pt idx="333">
                  <c:v>-1.14754968519842E-13</c:v>
                </c:pt>
                <c:pt idx="334">
                  <c:v>-1.14754968519842E-13</c:v>
                </c:pt>
                <c:pt idx="335">
                  <c:v>-1.14754968519842E-13</c:v>
                </c:pt>
                <c:pt idx="336">
                  <c:v>-1.14754968519842E-13</c:v>
                </c:pt>
                <c:pt idx="337">
                  <c:v>-1.14754968519842E-13</c:v>
                </c:pt>
                <c:pt idx="338">
                  <c:v>-1.14754968519842E-13</c:v>
                </c:pt>
                <c:pt idx="339">
                  <c:v>-1.14754968519842E-13</c:v>
                </c:pt>
                <c:pt idx="340">
                  <c:v>-1.14754968519842E-13</c:v>
                </c:pt>
                <c:pt idx="341">
                  <c:v>-1.14754968519842E-13</c:v>
                </c:pt>
                <c:pt idx="342">
                  <c:v>-1.14754968519842E-13</c:v>
                </c:pt>
                <c:pt idx="343">
                  <c:v>-1.14754968519842E-13</c:v>
                </c:pt>
                <c:pt idx="344">
                  <c:v>-1.14754968519842E-13</c:v>
                </c:pt>
                <c:pt idx="345">
                  <c:v>-1.14754968519842E-13</c:v>
                </c:pt>
                <c:pt idx="346">
                  <c:v>-1.14754968519842E-13</c:v>
                </c:pt>
                <c:pt idx="347">
                  <c:v>-1.14754968519842E-13</c:v>
                </c:pt>
                <c:pt idx="348">
                  <c:v>-1.14754968519842E-13</c:v>
                </c:pt>
                <c:pt idx="349">
                  <c:v>-1.14754968519842E-13</c:v>
                </c:pt>
                <c:pt idx="350">
                  <c:v>-1.14754968519842E-13</c:v>
                </c:pt>
                <c:pt idx="351">
                  <c:v>-1.14754968519842E-13</c:v>
                </c:pt>
                <c:pt idx="352">
                  <c:v>-1.14754968519842E-13</c:v>
                </c:pt>
                <c:pt idx="353">
                  <c:v>-1.14754968519842E-13</c:v>
                </c:pt>
                <c:pt idx="354">
                  <c:v>-1.14754968519842E-13</c:v>
                </c:pt>
                <c:pt idx="355">
                  <c:v>-1.14754968519842E-13</c:v>
                </c:pt>
                <c:pt idx="356">
                  <c:v>-1.14754968519842E-13</c:v>
                </c:pt>
                <c:pt idx="357">
                  <c:v>-1.14754968519842E-13</c:v>
                </c:pt>
                <c:pt idx="358">
                  <c:v>-1.14754968519842E-13</c:v>
                </c:pt>
                <c:pt idx="359">
                  <c:v>-1.14754968519842E-13</c:v>
                </c:pt>
                <c:pt idx="360">
                  <c:v>-1.14754968519842E-13</c:v>
                </c:pt>
                <c:pt idx="361">
                  <c:v>-1.14754968519842E-13</c:v>
                </c:pt>
                <c:pt idx="362">
                  <c:v>-1.14754968519842E-13</c:v>
                </c:pt>
                <c:pt idx="363">
                  <c:v>-1.14754968519842E-13</c:v>
                </c:pt>
                <c:pt idx="364">
                  <c:v>-1.14754968519842E-13</c:v>
                </c:pt>
                <c:pt idx="365">
                  <c:v>-1.14754968519842E-13</c:v>
                </c:pt>
                <c:pt idx="366">
                  <c:v>-1.14754968519842E-13</c:v>
                </c:pt>
                <c:pt idx="367">
                  <c:v>-1.14754968519842E-13</c:v>
                </c:pt>
                <c:pt idx="368">
                  <c:v>-1.14754968519842E-13</c:v>
                </c:pt>
                <c:pt idx="369">
                  <c:v>-1.14754968519842E-13</c:v>
                </c:pt>
                <c:pt idx="370">
                  <c:v>-1.14754968519842E-13</c:v>
                </c:pt>
                <c:pt idx="371">
                  <c:v>-1.14754968519842E-13</c:v>
                </c:pt>
                <c:pt idx="372">
                  <c:v>-1.14754968519842E-13</c:v>
                </c:pt>
                <c:pt idx="373">
                  <c:v>-1.14754968519842E-13</c:v>
                </c:pt>
                <c:pt idx="374">
                  <c:v>-1.14754968519842E-13</c:v>
                </c:pt>
                <c:pt idx="375">
                  <c:v>-1.14754968519842E-13</c:v>
                </c:pt>
                <c:pt idx="376">
                  <c:v>-1.14754968519842E-13</c:v>
                </c:pt>
                <c:pt idx="377">
                  <c:v>-1.14754968519842E-13</c:v>
                </c:pt>
                <c:pt idx="378">
                  <c:v>-1.14754968519842E-13</c:v>
                </c:pt>
                <c:pt idx="379">
                  <c:v>-1.14754968519842E-13</c:v>
                </c:pt>
                <c:pt idx="380">
                  <c:v>-1.14754968519842E-13</c:v>
                </c:pt>
                <c:pt idx="381">
                  <c:v>-1.14754968519842E-13</c:v>
                </c:pt>
                <c:pt idx="382">
                  <c:v>-1.14754968519842E-13</c:v>
                </c:pt>
                <c:pt idx="383">
                  <c:v>-1.14754968519842E-13</c:v>
                </c:pt>
                <c:pt idx="384">
                  <c:v>-1.14754968519842E-13</c:v>
                </c:pt>
                <c:pt idx="385">
                  <c:v>-1.14754968519842E-13</c:v>
                </c:pt>
                <c:pt idx="386">
                  <c:v>-1.14754968519842E-13</c:v>
                </c:pt>
                <c:pt idx="387">
                  <c:v>-1.14754968519842E-13</c:v>
                </c:pt>
                <c:pt idx="388">
                  <c:v>-1.14754968519842E-13</c:v>
                </c:pt>
                <c:pt idx="389">
                  <c:v>-1.14754968519842E-13</c:v>
                </c:pt>
                <c:pt idx="390">
                  <c:v>-1.14754968519842E-13</c:v>
                </c:pt>
                <c:pt idx="391">
                  <c:v>-1.14754968519842E-13</c:v>
                </c:pt>
                <c:pt idx="392">
                  <c:v>-1.14754968519842E-13</c:v>
                </c:pt>
                <c:pt idx="393">
                  <c:v>-1.14754968519842E-13</c:v>
                </c:pt>
                <c:pt idx="394">
                  <c:v>-1.14754968519842E-13</c:v>
                </c:pt>
                <c:pt idx="395">
                  <c:v>-1.14754968519842E-13</c:v>
                </c:pt>
                <c:pt idx="396">
                  <c:v>-1.14754968519842E-13</c:v>
                </c:pt>
                <c:pt idx="397">
                  <c:v>-1.14754968519842E-13</c:v>
                </c:pt>
                <c:pt idx="398">
                  <c:v>-1.14754968519842E-13</c:v>
                </c:pt>
                <c:pt idx="399">
                  <c:v>-1.14754968519842E-13</c:v>
                </c:pt>
                <c:pt idx="400">
                  <c:v>-1.14754968519842E-13</c:v>
                </c:pt>
                <c:pt idx="401">
                  <c:v>-1.14754968519842E-13</c:v>
                </c:pt>
                <c:pt idx="402">
                  <c:v>-1.14754968519842E-13</c:v>
                </c:pt>
                <c:pt idx="403">
                  <c:v>-1.14754968519842E-13</c:v>
                </c:pt>
                <c:pt idx="404">
                  <c:v>-1.14754968519842E-13</c:v>
                </c:pt>
                <c:pt idx="405">
                  <c:v>-1.14754968519842E-13</c:v>
                </c:pt>
                <c:pt idx="406">
                  <c:v>-1.14754968519842E-13</c:v>
                </c:pt>
                <c:pt idx="407">
                  <c:v>-1.14754968519842E-13</c:v>
                </c:pt>
                <c:pt idx="408">
                  <c:v>-1.14754968519842E-13</c:v>
                </c:pt>
                <c:pt idx="409">
                  <c:v>-1.14754968519842E-13</c:v>
                </c:pt>
                <c:pt idx="410">
                  <c:v>-1.14754968519842E-13</c:v>
                </c:pt>
                <c:pt idx="411">
                  <c:v>-1.14754968519842E-13</c:v>
                </c:pt>
                <c:pt idx="412">
                  <c:v>-1.14754968519842E-13</c:v>
                </c:pt>
                <c:pt idx="413">
                  <c:v>-1.14754968519842E-13</c:v>
                </c:pt>
                <c:pt idx="414">
                  <c:v>-1.14754968519842E-13</c:v>
                </c:pt>
                <c:pt idx="415">
                  <c:v>-1.14754968519842E-13</c:v>
                </c:pt>
                <c:pt idx="416">
                  <c:v>-1.14754968519842E-13</c:v>
                </c:pt>
                <c:pt idx="417">
                  <c:v>-1.14754968519842E-13</c:v>
                </c:pt>
                <c:pt idx="418">
                  <c:v>-1.14754968519842E-13</c:v>
                </c:pt>
                <c:pt idx="419">
                  <c:v>-1.14754968519842E-13</c:v>
                </c:pt>
                <c:pt idx="420">
                  <c:v>-1.14754968519842E-13</c:v>
                </c:pt>
                <c:pt idx="421">
                  <c:v>-1.14754968519842E-13</c:v>
                </c:pt>
                <c:pt idx="422">
                  <c:v>-1.14754968519842E-13</c:v>
                </c:pt>
                <c:pt idx="423">
                  <c:v>-1.14754968519842E-13</c:v>
                </c:pt>
                <c:pt idx="424">
                  <c:v>-1.14754968519842E-13</c:v>
                </c:pt>
                <c:pt idx="425">
                  <c:v>-1.14754968519842E-13</c:v>
                </c:pt>
                <c:pt idx="426">
                  <c:v>-1.14754968519842E-13</c:v>
                </c:pt>
                <c:pt idx="427">
                  <c:v>-1.14754968519842E-13</c:v>
                </c:pt>
                <c:pt idx="428">
                  <c:v>-1.14754968519842E-13</c:v>
                </c:pt>
                <c:pt idx="429">
                  <c:v>-1.14754968519842E-13</c:v>
                </c:pt>
                <c:pt idx="430">
                  <c:v>-1.14754968519842E-13</c:v>
                </c:pt>
                <c:pt idx="431">
                  <c:v>-1.14754968519842E-13</c:v>
                </c:pt>
                <c:pt idx="432">
                  <c:v>-1.14754968519842E-13</c:v>
                </c:pt>
                <c:pt idx="433">
                  <c:v>-1.14754968519842E-13</c:v>
                </c:pt>
                <c:pt idx="434">
                  <c:v>-1.14754968519842E-13</c:v>
                </c:pt>
                <c:pt idx="435">
                  <c:v>-1.14754968519842E-13</c:v>
                </c:pt>
                <c:pt idx="436">
                  <c:v>-1.14754968519842E-13</c:v>
                </c:pt>
                <c:pt idx="437">
                  <c:v>-1.14754968519842E-13</c:v>
                </c:pt>
                <c:pt idx="438">
                  <c:v>-1.14754968519842E-13</c:v>
                </c:pt>
                <c:pt idx="439">
                  <c:v>-1.14754968519842E-13</c:v>
                </c:pt>
                <c:pt idx="440">
                  <c:v>-1.14754968519842E-13</c:v>
                </c:pt>
                <c:pt idx="441">
                  <c:v>-1.14754968519842E-13</c:v>
                </c:pt>
                <c:pt idx="442">
                  <c:v>-1.14754968519842E-13</c:v>
                </c:pt>
                <c:pt idx="443">
                  <c:v>-1.14754968519842E-13</c:v>
                </c:pt>
                <c:pt idx="444">
                  <c:v>-1.14754968519842E-13</c:v>
                </c:pt>
                <c:pt idx="445">
                  <c:v>-1.14754968519842E-13</c:v>
                </c:pt>
                <c:pt idx="446">
                  <c:v>-1.14754968519842E-13</c:v>
                </c:pt>
                <c:pt idx="447">
                  <c:v>-1.14754968519842E-13</c:v>
                </c:pt>
                <c:pt idx="448">
                  <c:v>-1.14754968519842E-13</c:v>
                </c:pt>
                <c:pt idx="449">
                  <c:v>-1.14754968519842E-13</c:v>
                </c:pt>
                <c:pt idx="450">
                  <c:v>-1.14754968519842E-13</c:v>
                </c:pt>
                <c:pt idx="451">
                  <c:v>-1.14754968519842E-13</c:v>
                </c:pt>
                <c:pt idx="452">
                  <c:v>-1.14754968519842E-13</c:v>
                </c:pt>
                <c:pt idx="453">
                  <c:v>-1.14754968519842E-13</c:v>
                </c:pt>
                <c:pt idx="454">
                  <c:v>-1.14754968519842E-13</c:v>
                </c:pt>
                <c:pt idx="455">
                  <c:v>-1.14754968519842E-13</c:v>
                </c:pt>
                <c:pt idx="456">
                  <c:v>-1.14754968519842E-13</c:v>
                </c:pt>
                <c:pt idx="457">
                  <c:v>-1.14754968519842E-13</c:v>
                </c:pt>
                <c:pt idx="458">
                  <c:v>-1.14754968519842E-13</c:v>
                </c:pt>
                <c:pt idx="459">
                  <c:v>-1.14754968519842E-13</c:v>
                </c:pt>
                <c:pt idx="460">
                  <c:v>-1.14754968519842E-13</c:v>
                </c:pt>
                <c:pt idx="461">
                  <c:v>-1.14754968519842E-13</c:v>
                </c:pt>
                <c:pt idx="462">
                  <c:v>-1.14754968519842E-13</c:v>
                </c:pt>
                <c:pt idx="463">
                  <c:v>-1.14754968519842E-13</c:v>
                </c:pt>
                <c:pt idx="464">
                  <c:v>-1.14754968519842E-13</c:v>
                </c:pt>
                <c:pt idx="465">
                  <c:v>-1.14754968519842E-13</c:v>
                </c:pt>
                <c:pt idx="466">
                  <c:v>-1.14754968519842E-13</c:v>
                </c:pt>
                <c:pt idx="467">
                  <c:v>-1.14754968519842E-13</c:v>
                </c:pt>
                <c:pt idx="468">
                  <c:v>-1.14754968519842E-13</c:v>
                </c:pt>
                <c:pt idx="469">
                  <c:v>-1.14754968519842E-13</c:v>
                </c:pt>
                <c:pt idx="470">
                  <c:v>-1.14754968519842E-13</c:v>
                </c:pt>
                <c:pt idx="471">
                  <c:v>-1.14754968519842E-13</c:v>
                </c:pt>
                <c:pt idx="472">
                  <c:v>-1.14754968519842E-13</c:v>
                </c:pt>
                <c:pt idx="473">
                  <c:v>-1.14754968519842E-13</c:v>
                </c:pt>
                <c:pt idx="474">
                  <c:v>-1.14754968519842E-13</c:v>
                </c:pt>
                <c:pt idx="475">
                  <c:v>-1.14754968519842E-13</c:v>
                </c:pt>
                <c:pt idx="476">
                  <c:v>-1.14754968519842E-13</c:v>
                </c:pt>
                <c:pt idx="477">
                  <c:v>-1.14754968519842E-13</c:v>
                </c:pt>
                <c:pt idx="478">
                  <c:v>-1.14754968519842E-13</c:v>
                </c:pt>
                <c:pt idx="479">
                  <c:v>-1.14754968519842E-13</c:v>
                </c:pt>
                <c:pt idx="480">
                  <c:v>-1.14754968519842E-13</c:v>
                </c:pt>
              </c:numCache>
            </c:numRef>
          </c:val>
          <c:smooth val="0"/>
        </c:ser>
        <c:ser>
          <c:idx val="2"/>
          <c:order val="2"/>
          <c:tx>
            <c:v>tonal</c:v>
          </c:tx>
          <c:spPr>
            <a:ln w="28575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Calc!$AS$4:$AS$484</c:f>
              <c:numCache>
                <c:formatCode>General</c:formatCode>
                <c:ptCount val="481"/>
                <c:pt idx="0">
                  <c:v>6.02059991327955</c:v>
                </c:pt>
                <c:pt idx="1">
                  <c:v>6.02059991327955</c:v>
                </c:pt>
                <c:pt idx="2">
                  <c:v>6.02059991327955</c:v>
                </c:pt>
                <c:pt idx="3">
                  <c:v>6.02059991327955</c:v>
                </c:pt>
                <c:pt idx="4">
                  <c:v>6.02059991327955</c:v>
                </c:pt>
                <c:pt idx="5">
                  <c:v>6.02059991327955</c:v>
                </c:pt>
                <c:pt idx="6">
                  <c:v>6.02059991327955</c:v>
                </c:pt>
                <c:pt idx="7">
                  <c:v>6.02059991327955</c:v>
                </c:pt>
                <c:pt idx="8">
                  <c:v>6.02059991327955</c:v>
                </c:pt>
                <c:pt idx="9">
                  <c:v>6.02059991327955</c:v>
                </c:pt>
                <c:pt idx="10">
                  <c:v>6.02059991327955</c:v>
                </c:pt>
                <c:pt idx="11">
                  <c:v>6.02059991327955</c:v>
                </c:pt>
                <c:pt idx="12">
                  <c:v>6.02059991327955</c:v>
                </c:pt>
                <c:pt idx="13">
                  <c:v>6.02059991327955</c:v>
                </c:pt>
                <c:pt idx="14">
                  <c:v>6.02059991327955</c:v>
                </c:pt>
                <c:pt idx="15">
                  <c:v>6.02059991327955</c:v>
                </c:pt>
                <c:pt idx="16">
                  <c:v>6.02059991327955</c:v>
                </c:pt>
                <c:pt idx="17">
                  <c:v>6.02059991327955</c:v>
                </c:pt>
                <c:pt idx="18">
                  <c:v>6.02059991327955</c:v>
                </c:pt>
                <c:pt idx="19">
                  <c:v>6.02059991327955</c:v>
                </c:pt>
                <c:pt idx="20">
                  <c:v>6.02059991327955</c:v>
                </c:pt>
                <c:pt idx="21">
                  <c:v>6.02059991327955</c:v>
                </c:pt>
                <c:pt idx="22">
                  <c:v>6.02059991327955</c:v>
                </c:pt>
                <c:pt idx="23">
                  <c:v>6.02059991327955</c:v>
                </c:pt>
                <c:pt idx="24">
                  <c:v>6.02059991327955</c:v>
                </c:pt>
                <c:pt idx="25">
                  <c:v>6.02059991327955</c:v>
                </c:pt>
                <c:pt idx="26">
                  <c:v>6.02059991327955</c:v>
                </c:pt>
                <c:pt idx="27">
                  <c:v>6.02059991327955</c:v>
                </c:pt>
                <c:pt idx="28">
                  <c:v>6.02059991327955</c:v>
                </c:pt>
                <c:pt idx="29">
                  <c:v>6.02059991327955</c:v>
                </c:pt>
                <c:pt idx="30">
                  <c:v>6.02059991327955</c:v>
                </c:pt>
                <c:pt idx="31">
                  <c:v>6.02059991327955</c:v>
                </c:pt>
                <c:pt idx="32">
                  <c:v>6.02059991327955</c:v>
                </c:pt>
                <c:pt idx="33">
                  <c:v>6.02059991327955</c:v>
                </c:pt>
                <c:pt idx="34">
                  <c:v>6.02059991327955</c:v>
                </c:pt>
                <c:pt idx="35">
                  <c:v>6.02059991327955</c:v>
                </c:pt>
                <c:pt idx="36">
                  <c:v>6.02059991327955</c:v>
                </c:pt>
                <c:pt idx="37">
                  <c:v>6.02059991327955</c:v>
                </c:pt>
                <c:pt idx="38">
                  <c:v>6.02059991327955</c:v>
                </c:pt>
                <c:pt idx="39">
                  <c:v>6.02059991327955</c:v>
                </c:pt>
                <c:pt idx="40">
                  <c:v>6.02059991327955</c:v>
                </c:pt>
                <c:pt idx="41">
                  <c:v>6.02059991327955</c:v>
                </c:pt>
                <c:pt idx="42">
                  <c:v>6.02059991327955</c:v>
                </c:pt>
                <c:pt idx="43">
                  <c:v>6.02059991327955</c:v>
                </c:pt>
                <c:pt idx="44">
                  <c:v>6.02059991327955</c:v>
                </c:pt>
                <c:pt idx="45">
                  <c:v>6.02059991327955</c:v>
                </c:pt>
                <c:pt idx="46">
                  <c:v>6.02059991327955</c:v>
                </c:pt>
                <c:pt idx="47">
                  <c:v>6.02059991327955</c:v>
                </c:pt>
                <c:pt idx="48">
                  <c:v>6.02059991327955</c:v>
                </c:pt>
                <c:pt idx="49">
                  <c:v>6.02059991327955</c:v>
                </c:pt>
                <c:pt idx="50">
                  <c:v>6.02059991327955</c:v>
                </c:pt>
                <c:pt idx="51">
                  <c:v>6.02059991327955</c:v>
                </c:pt>
                <c:pt idx="52">
                  <c:v>6.02059991327955</c:v>
                </c:pt>
                <c:pt idx="53">
                  <c:v>6.02059991327955</c:v>
                </c:pt>
                <c:pt idx="54">
                  <c:v>6.02059991327955</c:v>
                </c:pt>
                <c:pt idx="55">
                  <c:v>6.02059991327955</c:v>
                </c:pt>
                <c:pt idx="56">
                  <c:v>6.02059991327955</c:v>
                </c:pt>
                <c:pt idx="57">
                  <c:v>6.02059991327955</c:v>
                </c:pt>
                <c:pt idx="58">
                  <c:v>6.02059991327955</c:v>
                </c:pt>
                <c:pt idx="59">
                  <c:v>6.02059991327955</c:v>
                </c:pt>
                <c:pt idx="60">
                  <c:v>6.02059991327955</c:v>
                </c:pt>
                <c:pt idx="61">
                  <c:v>6.02059991327955</c:v>
                </c:pt>
                <c:pt idx="62">
                  <c:v>6.02059991327955</c:v>
                </c:pt>
                <c:pt idx="63">
                  <c:v>6.02059991327955</c:v>
                </c:pt>
                <c:pt idx="64">
                  <c:v>6.02059991327955</c:v>
                </c:pt>
                <c:pt idx="65">
                  <c:v>6.02059991327955</c:v>
                </c:pt>
                <c:pt idx="66">
                  <c:v>6.02059991327955</c:v>
                </c:pt>
                <c:pt idx="67">
                  <c:v>6.02059991327955</c:v>
                </c:pt>
                <c:pt idx="68">
                  <c:v>6.02059991327955</c:v>
                </c:pt>
                <c:pt idx="69">
                  <c:v>6.02059991327955</c:v>
                </c:pt>
                <c:pt idx="70">
                  <c:v>6.02059991327955</c:v>
                </c:pt>
                <c:pt idx="71">
                  <c:v>6.02059991327955</c:v>
                </c:pt>
                <c:pt idx="72">
                  <c:v>6.02059991327955</c:v>
                </c:pt>
                <c:pt idx="73">
                  <c:v>6.02059991327955</c:v>
                </c:pt>
                <c:pt idx="74">
                  <c:v>6.02059991327955</c:v>
                </c:pt>
                <c:pt idx="75">
                  <c:v>6.02059991327955</c:v>
                </c:pt>
                <c:pt idx="76">
                  <c:v>6.02059991327955</c:v>
                </c:pt>
                <c:pt idx="77">
                  <c:v>6.02059991327955</c:v>
                </c:pt>
                <c:pt idx="78">
                  <c:v>6.02059991327955</c:v>
                </c:pt>
                <c:pt idx="79">
                  <c:v>6.02059991327955</c:v>
                </c:pt>
                <c:pt idx="80">
                  <c:v>6.02059991327955</c:v>
                </c:pt>
                <c:pt idx="81">
                  <c:v>6.02059991327955</c:v>
                </c:pt>
                <c:pt idx="82">
                  <c:v>6.02059991327955</c:v>
                </c:pt>
                <c:pt idx="83">
                  <c:v>6.02059991327955</c:v>
                </c:pt>
                <c:pt idx="84">
                  <c:v>6.02059991327955</c:v>
                </c:pt>
                <c:pt idx="85">
                  <c:v>6.02059991327955</c:v>
                </c:pt>
                <c:pt idx="86">
                  <c:v>6.02059991327955</c:v>
                </c:pt>
                <c:pt idx="87">
                  <c:v>6.02059991327955</c:v>
                </c:pt>
                <c:pt idx="88">
                  <c:v>6.02059991327955</c:v>
                </c:pt>
                <c:pt idx="89">
                  <c:v>6.02059991327955</c:v>
                </c:pt>
                <c:pt idx="90">
                  <c:v>6.02059991327955</c:v>
                </c:pt>
                <c:pt idx="91">
                  <c:v>6.02059991327955</c:v>
                </c:pt>
                <c:pt idx="92">
                  <c:v>6.02059991327955</c:v>
                </c:pt>
                <c:pt idx="93">
                  <c:v>6.02059991327955</c:v>
                </c:pt>
                <c:pt idx="94">
                  <c:v>6.02059991327955</c:v>
                </c:pt>
                <c:pt idx="95">
                  <c:v>6.02059991327955</c:v>
                </c:pt>
                <c:pt idx="96">
                  <c:v>6.02059991327955</c:v>
                </c:pt>
                <c:pt idx="97">
                  <c:v>6.02059991327955</c:v>
                </c:pt>
                <c:pt idx="98">
                  <c:v>6.02059991327955</c:v>
                </c:pt>
                <c:pt idx="99">
                  <c:v>6.02059991327955</c:v>
                </c:pt>
                <c:pt idx="100">
                  <c:v>6.02059991327955</c:v>
                </c:pt>
                <c:pt idx="101">
                  <c:v>6.02059991327955</c:v>
                </c:pt>
                <c:pt idx="102">
                  <c:v>6.02059991327955</c:v>
                </c:pt>
                <c:pt idx="103">
                  <c:v>6.02059991327955</c:v>
                </c:pt>
                <c:pt idx="104">
                  <c:v>6.02059991327955</c:v>
                </c:pt>
                <c:pt idx="105">
                  <c:v>6.02059991327955</c:v>
                </c:pt>
                <c:pt idx="106">
                  <c:v>6.02059991327955</c:v>
                </c:pt>
                <c:pt idx="107">
                  <c:v>6.02059991327955</c:v>
                </c:pt>
                <c:pt idx="108">
                  <c:v>6.02059991327955</c:v>
                </c:pt>
                <c:pt idx="109">
                  <c:v>6.02059991327955</c:v>
                </c:pt>
                <c:pt idx="110">
                  <c:v>6.02059991327955</c:v>
                </c:pt>
                <c:pt idx="111">
                  <c:v>6.02059991327955</c:v>
                </c:pt>
                <c:pt idx="112">
                  <c:v>6.02059991327955</c:v>
                </c:pt>
                <c:pt idx="113">
                  <c:v>6.02059991327955</c:v>
                </c:pt>
                <c:pt idx="114">
                  <c:v>6.02059991327955</c:v>
                </c:pt>
                <c:pt idx="115">
                  <c:v>6.02059991327955</c:v>
                </c:pt>
                <c:pt idx="116">
                  <c:v>6.02059991327955</c:v>
                </c:pt>
                <c:pt idx="117">
                  <c:v>6.02059991327955</c:v>
                </c:pt>
                <c:pt idx="118">
                  <c:v>6.02059991327955</c:v>
                </c:pt>
                <c:pt idx="119">
                  <c:v>6.02059991327955</c:v>
                </c:pt>
                <c:pt idx="120">
                  <c:v>6.02059991327955</c:v>
                </c:pt>
                <c:pt idx="121">
                  <c:v>6.02059991327955</c:v>
                </c:pt>
                <c:pt idx="122">
                  <c:v>6.02059991327955</c:v>
                </c:pt>
                <c:pt idx="123">
                  <c:v>6.02059991327955</c:v>
                </c:pt>
                <c:pt idx="124">
                  <c:v>6.02059991327955</c:v>
                </c:pt>
                <c:pt idx="125">
                  <c:v>6.02059991327955</c:v>
                </c:pt>
                <c:pt idx="126">
                  <c:v>6.02059991327955</c:v>
                </c:pt>
                <c:pt idx="127">
                  <c:v>6.02059991327955</c:v>
                </c:pt>
                <c:pt idx="128">
                  <c:v>6.02059991327955</c:v>
                </c:pt>
                <c:pt idx="129">
                  <c:v>6.02059991327955</c:v>
                </c:pt>
                <c:pt idx="130">
                  <c:v>6.02059991327955</c:v>
                </c:pt>
                <c:pt idx="131">
                  <c:v>6.02059991327955</c:v>
                </c:pt>
                <c:pt idx="132">
                  <c:v>6.02059991327955</c:v>
                </c:pt>
                <c:pt idx="133">
                  <c:v>6.02059991327955</c:v>
                </c:pt>
                <c:pt idx="134">
                  <c:v>6.02059991327955</c:v>
                </c:pt>
                <c:pt idx="135">
                  <c:v>6.02059991327955</c:v>
                </c:pt>
                <c:pt idx="136">
                  <c:v>6.02059991327955</c:v>
                </c:pt>
                <c:pt idx="137">
                  <c:v>6.02059991327955</c:v>
                </c:pt>
                <c:pt idx="138">
                  <c:v>6.02059991327955</c:v>
                </c:pt>
                <c:pt idx="139">
                  <c:v>6.02059991327955</c:v>
                </c:pt>
                <c:pt idx="140">
                  <c:v>6.02059991327955</c:v>
                </c:pt>
                <c:pt idx="141">
                  <c:v>6.02059991327955</c:v>
                </c:pt>
                <c:pt idx="142">
                  <c:v>6.02059991327955</c:v>
                </c:pt>
                <c:pt idx="143">
                  <c:v>6.02059991327955</c:v>
                </c:pt>
                <c:pt idx="144">
                  <c:v>6.02059991327955</c:v>
                </c:pt>
                <c:pt idx="145">
                  <c:v>6.02059991327955</c:v>
                </c:pt>
                <c:pt idx="146">
                  <c:v>6.02059991327955</c:v>
                </c:pt>
                <c:pt idx="147">
                  <c:v>6.02059991327955</c:v>
                </c:pt>
                <c:pt idx="148">
                  <c:v>6.02059991327955</c:v>
                </c:pt>
                <c:pt idx="149">
                  <c:v>6.02059991327955</c:v>
                </c:pt>
                <c:pt idx="150">
                  <c:v>6.02059991327955</c:v>
                </c:pt>
                <c:pt idx="151">
                  <c:v>6.02059991327955</c:v>
                </c:pt>
                <c:pt idx="152">
                  <c:v>6.02059991327955</c:v>
                </c:pt>
                <c:pt idx="153">
                  <c:v>6.02059991327955</c:v>
                </c:pt>
                <c:pt idx="154">
                  <c:v>6.02059991327955</c:v>
                </c:pt>
                <c:pt idx="155">
                  <c:v>6.02059991327955</c:v>
                </c:pt>
                <c:pt idx="156">
                  <c:v>6.02059991327955</c:v>
                </c:pt>
                <c:pt idx="157">
                  <c:v>6.02059991327955</c:v>
                </c:pt>
                <c:pt idx="158">
                  <c:v>6.02059991327955</c:v>
                </c:pt>
                <c:pt idx="159">
                  <c:v>6.02059991327955</c:v>
                </c:pt>
                <c:pt idx="160">
                  <c:v>6.02059991327955</c:v>
                </c:pt>
                <c:pt idx="161">
                  <c:v>6.02059991327955</c:v>
                </c:pt>
                <c:pt idx="162">
                  <c:v>6.02059991327955</c:v>
                </c:pt>
                <c:pt idx="163">
                  <c:v>6.02059991327955</c:v>
                </c:pt>
                <c:pt idx="164">
                  <c:v>6.02059991327955</c:v>
                </c:pt>
                <c:pt idx="165">
                  <c:v>6.02059991327955</c:v>
                </c:pt>
                <c:pt idx="166">
                  <c:v>6.02059991327955</c:v>
                </c:pt>
                <c:pt idx="167">
                  <c:v>6.02059991327955</c:v>
                </c:pt>
                <c:pt idx="168">
                  <c:v>6.02059991327955</c:v>
                </c:pt>
                <c:pt idx="169">
                  <c:v>6.02059991327955</c:v>
                </c:pt>
                <c:pt idx="170">
                  <c:v>6.02059991327955</c:v>
                </c:pt>
                <c:pt idx="171">
                  <c:v>6.02059991327955</c:v>
                </c:pt>
                <c:pt idx="172">
                  <c:v>6.02059991327955</c:v>
                </c:pt>
                <c:pt idx="173">
                  <c:v>6.02059991327955</c:v>
                </c:pt>
                <c:pt idx="174">
                  <c:v>6.02059991327955</c:v>
                </c:pt>
                <c:pt idx="175">
                  <c:v>6.02059991327955</c:v>
                </c:pt>
                <c:pt idx="176">
                  <c:v>6.02059991327955</c:v>
                </c:pt>
                <c:pt idx="177">
                  <c:v>6.02059991327955</c:v>
                </c:pt>
                <c:pt idx="178">
                  <c:v>6.02059991327955</c:v>
                </c:pt>
                <c:pt idx="179">
                  <c:v>6.02059991327955</c:v>
                </c:pt>
                <c:pt idx="180">
                  <c:v>6.02059991327955</c:v>
                </c:pt>
                <c:pt idx="181">
                  <c:v>6.02059991327955</c:v>
                </c:pt>
                <c:pt idx="182">
                  <c:v>6.02059991327955</c:v>
                </c:pt>
                <c:pt idx="183">
                  <c:v>6.02059991327955</c:v>
                </c:pt>
                <c:pt idx="184">
                  <c:v>6.02059991327955</c:v>
                </c:pt>
                <c:pt idx="185">
                  <c:v>6.02059991327955</c:v>
                </c:pt>
                <c:pt idx="186">
                  <c:v>6.02059991327955</c:v>
                </c:pt>
                <c:pt idx="187">
                  <c:v>6.02059991327955</c:v>
                </c:pt>
                <c:pt idx="188">
                  <c:v>6.02059991327955</c:v>
                </c:pt>
                <c:pt idx="189">
                  <c:v>6.02059991327955</c:v>
                </c:pt>
                <c:pt idx="190">
                  <c:v>6.02059991327955</c:v>
                </c:pt>
                <c:pt idx="191">
                  <c:v>6.02059991327955</c:v>
                </c:pt>
                <c:pt idx="192">
                  <c:v>6.02059991327955</c:v>
                </c:pt>
                <c:pt idx="193">
                  <c:v>6.02059991327955</c:v>
                </c:pt>
                <c:pt idx="194">
                  <c:v>6.02059991327955</c:v>
                </c:pt>
                <c:pt idx="195">
                  <c:v>6.02059991327955</c:v>
                </c:pt>
                <c:pt idx="196">
                  <c:v>6.02059991327955</c:v>
                </c:pt>
                <c:pt idx="197">
                  <c:v>6.02059991327955</c:v>
                </c:pt>
                <c:pt idx="198">
                  <c:v>6.02059991327955</c:v>
                </c:pt>
                <c:pt idx="199">
                  <c:v>6.02059991327955</c:v>
                </c:pt>
                <c:pt idx="200">
                  <c:v>6.02059991327955</c:v>
                </c:pt>
                <c:pt idx="201">
                  <c:v>6.02059991327955</c:v>
                </c:pt>
                <c:pt idx="202">
                  <c:v>6.02059991327955</c:v>
                </c:pt>
                <c:pt idx="203">
                  <c:v>6.02059991327955</c:v>
                </c:pt>
                <c:pt idx="204">
                  <c:v>6.02059991327955</c:v>
                </c:pt>
                <c:pt idx="205">
                  <c:v>6.02059991327955</c:v>
                </c:pt>
                <c:pt idx="206">
                  <c:v>6.02059991327955</c:v>
                </c:pt>
                <c:pt idx="207">
                  <c:v>6.02059991327955</c:v>
                </c:pt>
                <c:pt idx="208">
                  <c:v>6.02059991327955</c:v>
                </c:pt>
                <c:pt idx="209">
                  <c:v>6.02059991327955</c:v>
                </c:pt>
                <c:pt idx="210">
                  <c:v>6.02059991327955</c:v>
                </c:pt>
                <c:pt idx="211">
                  <c:v>6.02059991327955</c:v>
                </c:pt>
                <c:pt idx="212">
                  <c:v>6.02059991327955</c:v>
                </c:pt>
                <c:pt idx="213">
                  <c:v>6.02059991327955</c:v>
                </c:pt>
                <c:pt idx="214">
                  <c:v>6.02059991327955</c:v>
                </c:pt>
                <c:pt idx="215">
                  <c:v>6.02059991327955</c:v>
                </c:pt>
                <c:pt idx="216">
                  <c:v>6.02059991327955</c:v>
                </c:pt>
                <c:pt idx="217">
                  <c:v>6.02059991327955</c:v>
                </c:pt>
                <c:pt idx="218">
                  <c:v>6.02059991327955</c:v>
                </c:pt>
                <c:pt idx="219">
                  <c:v>6.02059991327955</c:v>
                </c:pt>
                <c:pt idx="220">
                  <c:v>6.02059991327955</c:v>
                </c:pt>
                <c:pt idx="221">
                  <c:v>6.02059991327955</c:v>
                </c:pt>
                <c:pt idx="222">
                  <c:v>6.02059991327955</c:v>
                </c:pt>
                <c:pt idx="223">
                  <c:v>6.02059991327955</c:v>
                </c:pt>
                <c:pt idx="224">
                  <c:v>6.02059991327955</c:v>
                </c:pt>
                <c:pt idx="225">
                  <c:v>6.02059991327955</c:v>
                </c:pt>
                <c:pt idx="226">
                  <c:v>6.02059991327955</c:v>
                </c:pt>
                <c:pt idx="227">
                  <c:v>6.02059991327955</c:v>
                </c:pt>
                <c:pt idx="228">
                  <c:v>6.02059991327955</c:v>
                </c:pt>
                <c:pt idx="229">
                  <c:v>6.02059991327955</c:v>
                </c:pt>
                <c:pt idx="230">
                  <c:v>6.02059991327955</c:v>
                </c:pt>
                <c:pt idx="231">
                  <c:v>6.02059991327955</c:v>
                </c:pt>
                <c:pt idx="232">
                  <c:v>6.02059991327955</c:v>
                </c:pt>
                <c:pt idx="233">
                  <c:v>6.02059991327955</c:v>
                </c:pt>
                <c:pt idx="234">
                  <c:v>6.02059991327955</c:v>
                </c:pt>
                <c:pt idx="235">
                  <c:v>6.02059991327955</c:v>
                </c:pt>
                <c:pt idx="236">
                  <c:v>6.02059991327955</c:v>
                </c:pt>
                <c:pt idx="237">
                  <c:v>6.02059991327955</c:v>
                </c:pt>
                <c:pt idx="238">
                  <c:v>6.02059991327955</c:v>
                </c:pt>
                <c:pt idx="239">
                  <c:v>6.02059991327955</c:v>
                </c:pt>
                <c:pt idx="240">
                  <c:v>6.02059991327955</c:v>
                </c:pt>
                <c:pt idx="241">
                  <c:v>6.02059991327955</c:v>
                </c:pt>
                <c:pt idx="242">
                  <c:v>6.02059991327955</c:v>
                </c:pt>
                <c:pt idx="243">
                  <c:v>6.02059991327955</c:v>
                </c:pt>
                <c:pt idx="244">
                  <c:v>6.02059991327955</c:v>
                </c:pt>
                <c:pt idx="245">
                  <c:v>6.02059991327955</c:v>
                </c:pt>
                <c:pt idx="246">
                  <c:v>6.02059991327955</c:v>
                </c:pt>
                <c:pt idx="247">
                  <c:v>6.02059991327955</c:v>
                </c:pt>
                <c:pt idx="248">
                  <c:v>6.02059991327955</c:v>
                </c:pt>
                <c:pt idx="249">
                  <c:v>6.02059991327955</c:v>
                </c:pt>
                <c:pt idx="250">
                  <c:v>6.02059991327955</c:v>
                </c:pt>
                <c:pt idx="251">
                  <c:v>6.02059991327955</c:v>
                </c:pt>
                <c:pt idx="252">
                  <c:v>6.02059991327955</c:v>
                </c:pt>
                <c:pt idx="253">
                  <c:v>6.02059991327955</c:v>
                </c:pt>
                <c:pt idx="254">
                  <c:v>6.02059991327955</c:v>
                </c:pt>
                <c:pt idx="255">
                  <c:v>6.02059991327955</c:v>
                </c:pt>
                <c:pt idx="256">
                  <c:v>6.02059991327955</c:v>
                </c:pt>
                <c:pt idx="257">
                  <c:v>6.02059991327955</c:v>
                </c:pt>
                <c:pt idx="258">
                  <c:v>6.02059991327955</c:v>
                </c:pt>
                <c:pt idx="259">
                  <c:v>6.02059991327955</c:v>
                </c:pt>
                <c:pt idx="260">
                  <c:v>6.02059991327955</c:v>
                </c:pt>
                <c:pt idx="261">
                  <c:v>6.02059991327955</c:v>
                </c:pt>
                <c:pt idx="262">
                  <c:v>6.02059991327955</c:v>
                </c:pt>
                <c:pt idx="263">
                  <c:v>6.02059991327955</c:v>
                </c:pt>
                <c:pt idx="264">
                  <c:v>6.02059991327955</c:v>
                </c:pt>
                <c:pt idx="265">
                  <c:v>6.02059991327955</c:v>
                </c:pt>
                <c:pt idx="266">
                  <c:v>6.02059991327955</c:v>
                </c:pt>
                <c:pt idx="267">
                  <c:v>6.02059991327955</c:v>
                </c:pt>
                <c:pt idx="268">
                  <c:v>6.02059991327955</c:v>
                </c:pt>
                <c:pt idx="269">
                  <c:v>6.02059991327955</c:v>
                </c:pt>
                <c:pt idx="270">
                  <c:v>6.02059991327955</c:v>
                </c:pt>
                <c:pt idx="271">
                  <c:v>6.02059991327955</c:v>
                </c:pt>
                <c:pt idx="272">
                  <c:v>6.02059991327955</c:v>
                </c:pt>
                <c:pt idx="273">
                  <c:v>6.02059991327955</c:v>
                </c:pt>
                <c:pt idx="274">
                  <c:v>6.02059991327955</c:v>
                </c:pt>
                <c:pt idx="275">
                  <c:v>6.02059991327955</c:v>
                </c:pt>
                <c:pt idx="276">
                  <c:v>6.02059991327955</c:v>
                </c:pt>
                <c:pt idx="277">
                  <c:v>6.02059991327955</c:v>
                </c:pt>
                <c:pt idx="278">
                  <c:v>6.02059991327955</c:v>
                </c:pt>
                <c:pt idx="279">
                  <c:v>6.02059991327955</c:v>
                </c:pt>
                <c:pt idx="280">
                  <c:v>6.02059991327955</c:v>
                </c:pt>
                <c:pt idx="281">
                  <c:v>6.02059991327955</c:v>
                </c:pt>
                <c:pt idx="282">
                  <c:v>6.02059991327955</c:v>
                </c:pt>
                <c:pt idx="283">
                  <c:v>6.02059991327955</c:v>
                </c:pt>
                <c:pt idx="284">
                  <c:v>6.02059991327955</c:v>
                </c:pt>
                <c:pt idx="285">
                  <c:v>6.02059991327955</c:v>
                </c:pt>
                <c:pt idx="286">
                  <c:v>6.02059991327955</c:v>
                </c:pt>
                <c:pt idx="287">
                  <c:v>6.02059991327955</c:v>
                </c:pt>
                <c:pt idx="288">
                  <c:v>6.02059991327955</c:v>
                </c:pt>
                <c:pt idx="289">
                  <c:v>6.02059991327955</c:v>
                </c:pt>
                <c:pt idx="290">
                  <c:v>6.02059991327955</c:v>
                </c:pt>
                <c:pt idx="291">
                  <c:v>6.02059991327955</c:v>
                </c:pt>
                <c:pt idx="292">
                  <c:v>6.02059991327955</c:v>
                </c:pt>
                <c:pt idx="293">
                  <c:v>6.02059991327955</c:v>
                </c:pt>
                <c:pt idx="294">
                  <c:v>6.02059991327955</c:v>
                </c:pt>
                <c:pt idx="295">
                  <c:v>6.02059991327955</c:v>
                </c:pt>
                <c:pt idx="296">
                  <c:v>6.02059991327955</c:v>
                </c:pt>
                <c:pt idx="297">
                  <c:v>6.02059991327955</c:v>
                </c:pt>
                <c:pt idx="298">
                  <c:v>6.02059991327955</c:v>
                </c:pt>
                <c:pt idx="299">
                  <c:v>6.02059991327955</c:v>
                </c:pt>
                <c:pt idx="300">
                  <c:v>6.02059991327955</c:v>
                </c:pt>
                <c:pt idx="301">
                  <c:v>6.02059991327955</c:v>
                </c:pt>
                <c:pt idx="302">
                  <c:v>6.02059991327955</c:v>
                </c:pt>
                <c:pt idx="303">
                  <c:v>6.02059991327955</c:v>
                </c:pt>
                <c:pt idx="304">
                  <c:v>6.02059991327955</c:v>
                </c:pt>
                <c:pt idx="305">
                  <c:v>6.02059991327955</c:v>
                </c:pt>
                <c:pt idx="306">
                  <c:v>6.02059991327955</c:v>
                </c:pt>
                <c:pt idx="307">
                  <c:v>6.02059991327955</c:v>
                </c:pt>
                <c:pt idx="308">
                  <c:v>6.02059991327955</c:v>
                </c:pt>
                <c:pt idx="309">
                  <c:v>6.02059991327955</c:v>
                </c:pt>
                <c:pt idx="310">
                  <c:v>6.02059991327955</c:v>
                </c:pt>
                <c:pt idx="311">
                  <c:v>6.02059991327955</c:v>
                </c:pt>
                <c:pt idx="312">
                  <c:v>6.02059991327955</c:v>
                </c:pt>
                <c:pt idx="313">
                  <c:v>6.02059991327955</c:v>
                </c:pt>
                <c:pt idx="314">
                  <c:v>6.02059991327955</c:v>
                </c:pt>
                <c:pt idx="315">
                  <c:v>6.02059991327955</c:v>
                </c:pt>
                <c:pt idx="316">
                  <c:v>6.02059991327955</c:v>
                </c:pt>
                <c:pt idx="317">
                  <c:v>6.02059991327955</c:v>
                </c:pt>
                <c:pt idx="318">
                  <c:v>6.02059991327955</c:v>
                </c:pt>
                <c:pt idx="319">
                  <c:v>6.02059991327955</c:v>
                </c:pt>
                <c:pt idx="320">
                  <c:v>6.02059991327955</c:v>
                </c:pt>
                <c:pt idx="321">
                  <c:v>6.02059991327955</c:v>
                </c:pt>
                <c:pt idx="322">
                  <c:v>6.02059991327955</c:v>
                </c:pt>
                <c:pt idx="323">
                  <c:v>6.02059991327955</c:v>
                </c:pt>
                <c:pt idx="324">
                  <c:v>6.02059991327955</c:v>
                </c:pt>
                <c:pt idx="325">
                  <c:v>6.02059991327955</c:v>
                </c:pt>
                <c:pt idx="326">
                  <c:v>6.02059991327955</c:v>
                </c:pt>
                <c:pt idx="327">
                  <c:v>6.02059991327955</c:v>
                </c:pt>
                <c:pt idx="328">
                  <c:v>6.02059991327955</c:v>
                </c:pt>
                <c:pt idx="329">
                  <c:v>6.02059991327955</c:v>
                </c:pt>
                <c:pt idx="330">
                  <c:v>6.02059991327955</c:v>
                </c:pt>
                <c:pt idx="331">
                  <c:v>6.02059991327955</c:v>
                </c:pt>
                <c:pt idx="332">
                  <c:v>6.02059991327955</c:v>
                </c:pt>
                <c:pt idx="333">
                  <c:v>6.02059991327955</c:v>
                </c:pt>
                <c:pt idx="334">
                  <c:v>6.02059991327955</c:v>
                </c:pt>
                <c:pt idx="335">
                  <c:v>6.02059991327955</c:v>
                </c:pt>
                <c:pt idx="336">
                  <c:v>6.02059991327955</c:v>
                </c:pt>
                <c:pt idx="337">
                  <c:v>6.02059991327955</c:v>
                </c:pt>
                <c:pt idx="338">
                  <c:v>6.02059991327955</c:v>
                </c:pt>
                <c:pt idx="339">
                  <c:v>6.02059991327955</c:v>
                </c:pt>
                <c:pt idx="340">
                  <c:v>6.02059991327955</c:v>
                </c:pt>
                <c:pt idx="341">
                  <c:v>6.02059991327955</c:v>
                </c:pt>
                <c:pt idx="342">
                  <c:v>6.02059991327955</c:v>
                </c:pt>
                <c:pt idx="343">
                  <c:v>6.02059991327955</c:v>
                </c:pt>
                <c:pt idx="344">
                  <c:v>6.02059991327955</c:v>
                </c:pt>
                <c:pt idx="345">
                  <c:v>6.02059991327955</c:v>
                </c:pt>
                <c:pt idx="346">
                  <c:v>6.02059991327955</c:v>
                </c:pt>
                <c:pt idx="347">
                  <c:v>6.02059991327955</c:v>
                </c:pt>
                <c:pt idx="348">
                  <c:v>6.02059991327955</c:v>
                </c:pt>
                <c:pt idx="349">
                  <c:v>6.02059991327955</c:v>
                </c:pt>
                <c:pt idx="350">
                  <c:v>6.02059991327955</c:v>
                </c:pt>
                <c:pt idx="351">
                  <c:v>6.02059991327955</c:v>
                </c:pt>
                <c:pt idx="352">
                  <c:v>6.02059991327955</c:v>
                </c:pt>
                <c:pt idx="353">
                  <c:v>6.02059991327955</c:v>
                </c:pt>
                <c:pt idx="354">
                  <c:v>6.02059991327955</c:v>
                </c:pt>
                <c:pt idx="355">
                  <c:v>6.02059991327955</c:v>
                </c:pt>
                <c:pt idx="356">
                  <c:v>6.02059991327955</c:v>
                </c:pt>
                <c:pt idx="357">
                  <c:v>6.02059991327955</c:v>
                </c:pt>
                <c:pt idx="358">
                  <c:v>6.02059991327955</c:v>
                </c:pt>
                <c:pt idx="359">
                  <c:v>6.02059991327955</c:v>
                </c:pt>
                <c:pt idx="360">
                  <c:v>6.02059991327955</c:v>
                </c:pt>
                <c:pt idx="361">
                  <c:v>6.02059991327955</c:v>
                </c:pt>
                <c:pt idx="362">
                  <c:v>6.02059991327955</c:v>
                </c:pt>
                <c:pt idx="363">
                  <c:v>6.02059991327955</c:v>
                </c:pt>
                <c:pt idx="364">
                  <c:v>6.02059991327955</c:v>
                </c:pt>
                <c:pt idx="365">
                  <c:v>6.02059991327955</c:v>
                </c:pt>
                <c:pt idx="366">
                  <c:v>6.02059991327955</c:v>
                </c:pt>
                <c:pt idx="367">
                  <c:v>6.02059991327955</c:v>
                </c:pt>
                <c:pt idx="368">
                  <c:v>6.02059991327955</c:v>
                </c:pt>
                <c:pt idx="369">
                  <c:v>6.02059991327955</c:v>
                </c:pt>
                <c:pt idx="370">
                  <c:v>6.02059991327955</c:v>
                </c:pt>
                <c:pt idx="371">
                  <c:v>6.02059991327955</c:v>
                </c:pt>
                <c:pt idx="372">
                  <c:v>6.02059991327955</c:v>
                </c:pt>
                <c:pt idx="373">
                  <c:v>6.02059991327955</c:v>
                </c:pt>
                <c:pt idx="374">
                  <c:v>6.02059991327955</c:v>
                </c:pt>
                <c:pt idx="375">
                  <c:v>6.02059991327955</c:v>
                </c:pt>
                <c:pt idx="376">
                  <c:v>6.02059991327955</c:v>
                </c:pt>
                <c:pt idx="377">
                  <c:v>6.02059991327955</c:v>
                </c:pt>
                <c:pt idx="378">
                  <c:v>6.02059991327955</c:v>
                </c:pt>
                <c:pt idx="379">
                  <c:v>6.02059991327955</c:v>
                </c:pt>
                <c:pt idx="380">
                  <c:v>6.02059991327955</c:v>
                </c:pt>
                <c:pt idx="381">
                  <c:v>6.02059991327955</c:v>
                </c:pt>
                <c:pt idx="382">
                  <c:v>6.02059991327955</c:v>
                </c:pt>
                <c:pt idx="383">
                  <c:v>6.02059991327955</c:v>
                </c:pt>
                <c:pt idx="384">
                  <c:v>6.02059991327955</c:v>
                </c:pt>
                <c:pt idx="385">
                  <c:v>6.02059991327955</c:v>
                </c:pt>
                <c:pt idx="386">
                  <c:v>6.02059991327955</c:v>
                </c:pt>
                <c:pt idx="387">
                  <c:v>6.02059991327955</c:v>
                </c:pt>
                <c:pt idx="388">
                  <c:v>6.02059991327955</c:v>
                </c:pt>
                <c:pt idx="389">
                  <c:v>6.02059991327955</c:v>
                </c:pt>
                <c:pt idx="390">
                  <c:v>6.02059991327955</c:v>
                </c:pt>
                <c:pt idx="391">
                  <c:v>6.02059991327955</c:v>
                </c:pt>
                <c:pt idx="392">
                  <c:v>6.02059991327955</c:v>
                </c:pt>
                <c:pt idx="393">
                  <c:v>6.02059991327955</c:v>
                </c:pt>
                <c:pt idx="394">
                  <c:v>6.02059991327955</c:v>
                </c:pt>
                <c:pt idx="395">
                  <c:v>6.02059991327955</c:v>
                </c:pt>
                <c:pt idx="396">
                  <c:v>6.02059991327955</c:v>
                </c:pt>
                <c:pt idx="397">
                  <c:v>6.02059991327955</c:v>
                </c:pt>
                <c:pt idx="398">
                  <c:v>6.02059991327955</c:v>
                </c:pt>
                <c:pt idx="399">
                  <c:v>6.02059991327955</c:v>
                </c:pt>
                <c:pt idx="400">
                  <c:v>6.02059991327955</c:v>
                </c:pt>
                <c:pt idx="401">
                  <c:v>6.02059991327955</c:v>
                </c:pt>
                <c:pt idx="402">
                  <c:v>6.02059991327955</c:v>
                </c:pt>
                <c:pt idx="403">
                  <c:v>6.02059991327955</c:v>
                </c:pt>
                <c:pt idx="404">
                  <c:v>6.02059991327955</c:v>
                </c:pt>
                <c:pt idx="405">
                  <c:v>6.02059991327955</c:v>
                </c:pt>
                <c:pt idx="406">
                  <c:v>6.02059991327955</c:v>
                </c:pt>
                <c:pt idx="407">
                  <c:v>6.02059991327955</c:v>
                </c:pt>
                <c:pt idx="408">
                  <c:v>6.02059991327955</c:v>
                </c:pt>
                <c:pt idx="409">
                  <c:v>6.02059991327955</c:v>
                </c:pt>
                <c:pt idx="410">
                  <c:v>6.02059991327955</c:v>
                </c:pt>
                <c:pt idx="411">
                  <c:v>6.02059991327955</c:v>
                </c:pt>
                <c:pt idx="412">
                  <c:v>6.02059991327955</c:v>
                </c:pt>
                <c:pt idx="413">
                  <c:v>6.02059991327955</c:v>
                </c:pt>
                <c:pt idx="414">
                  <c:v>6.02059991327955</c:v>
                </c:pt>
                <c:pt idx="415">
                  <c:v>6.02059991327955</c:v>
                </c:pt>
                <c:pt idx="416">
                  <c:v>6.02059991327955</c:v>
                </c:pt>
                <c:pt idx="417">
                  <c:v>6.02059991327955</c:v>
                </c:pt>
                <c:pt idx="418">
                  <c:v>6.02059991327955</c:v>
                </c:pt>
                <c:pt idx="419">
                  <c:v>6.02059991327955</c:v>
                </c:pt>
                <c:pt idx="420">
                  <c:v>6.02059991327955</c:v>
                </c:pt>
                <c:pt idx="421">
                  <c:v>6.02059991327955</c:v>
                </c:pt>
                <c:pt idx="422">
                  <c:v>6.02059991327955</c:v>
                </c:pt>
                <c:pt idx="423">
                  <c:v>6.02059991327955</c:v>
                </c:pt>
                <c:pt idx="424">
                  <c:v>6.02059991327955</c:v>
                </c:pt>
                <c:pt idx="425">
                  <c:v>6.02059991327955</c:v>
                </c:pt>
                <c:pt idx="426">
                  <c:v>6.02059991327955</c:v>
                </c:pt>
                <c:pt idx="427">
                  <c:v>6.02059991327955</c:v>
                </c:pt>
                <c:pt idx="428">
                  <c:v>6.02059991327955</c:v>
                </c:pt>
                <c:pt idx="429">
                  <c:v>6.02059991327955</c:v>
                </c:pt>
                <c:pt idx="430">
                  <c:v>6.02059991327955</c:v>
                </c:pt>
                <c:pt idx="431">
                  <c:v>6.02059991327955</c:v>
                </c:pt>
                <c:pt idx="432">
                  <c:v>6.02059991327955</c:v>
                </c:pt>
                <c:pt idx="433">
                  <c:v>6.02059991327955</c:v>
                </c:pt>
                <c:pt idx="434">
                  <c:v>6.02059991327955</c:v>
                </c:pt>
                <c:pt idx="435">
                  <c:v>6.02059991327955</c:v>
                </c:pt>
                <c:pt idx="436">
                  <c:v>6.02059991327955</c:v>
                </c:pt>
                <c:pt idx="437">
                  <c:v>6.02059991327955</c:v>
                </c:pt>
                <c:pt idx="438">
                  <c:v>6.02059991327955</c:v>
                </c:pt>
                <c:pt idx="439">
                  <c:v>6.02059991327955</c:v>
                </c:pt>
                <c:pt idx="440">
                  <c:v>6.02059991327955</c:v>
                </c:pt>
                <c:pt idx="441">
                  <c:v>6.02059991327955</c:v>
                </c:pt>
                <c:pt idx="442">
                  <c:v>6.02059991327955</c:v>
                </c:pt>
                <c:pt idx="443">
                  <c:v>6.02059991327955</c:v>
                </c:pt>
                <c:pt idx="444">
                  <c:v>6.02059991327955</c:v>
                </c:pt>
                <c:pt idx="445">
                  <c:v>6.02059991327955</c:v>
                </c:pt>
                <c:pt idx="446">
                  <c:v>6.02059991327955</c:v>
                </c:pt>
                <c:pt idx="447">
                  <c:v>6.02059991327955</c:v>
                </c:pt>
                <c:pt idx="448">
                  <c:v>6.02059991327955</c:v>
                </c:pt>
                <c:pt idx="449">
                  <c:v>6.02059991327955</c:v>
                </c:pt>
                <c:pt idx="450">
                  <c:v>6.02059991327955</c:v>
                </c:pt>
                <c:pt idx="451">
                  <c:v>6.02059991327955</c:v>
                </c:pt>
                <c:pt idx="452">
                  <c:v>6.02059991327955</c:v>
                </c:pt>
                <c:pt idx="453">
                  <c:v>6.02059991327955</c:v>
                </c:pt>
                <c:pt idx="454">
                  <c:v>6.02059991327955</c:v>
                </c:pt>
                <c:pt idx="455">
                  <c:v>6.02059991327955</c:v>
                </c:pt>
                <c:pt idx="456">
                  <c:v>6.02059991327955</c:v>
                </c:pt>
                <c:pt idx="457">
                  <c:v>6.02059991327955</c:v>
                </c:pt>
                <c:pt idx="458">
                  <c:v>6.02059991327955</c:v>
                </c:pt>
                <c:pt idx="459">
                  <c:v>6.02059991327955</c:v>
                </c:pt>
                <c:pt idx="460">
                  <c:v>6.02059991327955</c:v>
                </c:pt>
                <c:pt idx="461">
                  <c:v>6.02059991327955</c:v>
                </c:pt>
                <c:pt idx="462">
                  <c:v>6.02059991327955</c:v>
                </c:pt>
                <c:pt idx="463">
                  <c:v>6.02059991327955</c:v>
                </c:pt>
                <c:pt idx="464">
                  <c:v>6.02059991327955</c:v>
                </c:pt>
                <c:pt idx="465">
                  <c:v>6.02059991327955</c:v>
                </c:pt>
                <c:pt idx="466">
                  <c:v>6.02059991327955</c:v>
                </c:pt>
                <c:pt idx="467">
                  <c:v>6.02059991327955</c:v>
                </c:pt>
                <c:pt idx="468">
                  <c:v>6.02059991327955</c:v>
                </c:pt>
                <c:pt idx="469">
                  <c:v>6.02059991327955</c:v>
                </c:pt>
                <c:pt idx="470">
                  <c:v>6.02059991327955</c:v>
                </c:pt>
                <c:pt idx="471">
                  <c:v>6.02059991327955</c:v>
                </c:pt>
                <c:pt idx="472">
                  <c:v>6.02059991327955</c:v>
                </c:pt>
                <c:pt idx="473">
                  <c:v>6.02059991327955</c:v>
                </c:pt>
                <c:pt idx="474">
                  <c:v>6.02059991327955</c:v>
                </c:pt>
                <c:pt idx="475">
                  <c:v>6.02059991327955</c:v>
                </c:pt>
                <c:pt idx="476">
                  <c:v>6.02059991327955</c:v>
                </c:pt>
                <c:pt idx="477">
                  <c:v>6.02059991327955</c:v>
                </c:pt>
                <c:pt idx="478">
                  <c:v>6.02059991327955</c:v>
                </c:pt>
                <c:pt idx="479">
                  <c:v>6.02059991327955</c:v>
                </c:pt>
                <c:pt idx="480">
                  <c:v>6.02059991327955</c:v>
                </c:pt>
              </c:numCache>
            </c:numRef>
          </c:val>
          <c:smooth val="0"/>
        </c:ser>
        <c:ser>
          <c:idx val="3"/>
          <c:order val="3"/>
          <c:tx>
            <c:v>spatial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Calc!$AT$4:$AT$484</c:f>
              <c:numCache>
                <c:formatCode>General</c:formatCode>
                <c:ptCount val="4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v>echo</c:v>
          </c:tx>
          <c:spPr>
            <a:ln>
              <a:solidFill>
                <a:srgbClr val="8000FF"/>
              </a:solidFill>
            </a:ln>
          </c:spPr>
          <c:marker>
            <c:symbol val="none"/>
          </c:marker>
          <c:val>
            <c:numRef>
              <c:f>Calc!$AU$4:$AU$484</c:f>
              <c:numCache>
                <c:formatCode>General</c:formatCode>
                <c:ptCount val="4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3393848"/>
        <c:axId val="-2123930024"/>
      </c:lineChart>
      <c:catAx>
        <c:axId val="-212339384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-2123930024"/>
        <c:crosses val="autoZero"/>
        <c:auto val="1"/>
        <c:lblAlgn val="ctr"/>
        <c:lblOffset val="100"/>
        <c:tickLblSkip val="16"/>
        <c:tickMarkSkip val="16"/>
        <c:noMultiLvlLbl val="0"/>
      </c:catAx>
      <c:valAx>
        <c:axId val="-2123930024"/>
        <c:scaling>
          <c:orientation val="minMax"/>
          <c:max val="12.0"/>
          <c:min val="-24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23393848"/>
        <c:crosses val="autoZero"/>
        <c:crossBetween val="midCat"/>
        <c:majorUnit val="6.0"/>
        <c:minorUnit val="3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0000000000002" l="0.700000000000001" r="0.700000000000001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delay relative level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isolation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Calc!$BF$4:$BF$104</c:f>
              <c:numCache>
                <c:formatCode>General</c:formatCode>
                <c:ptCount val="101"/>
                <c:pt idx="0">
                  <c:v>0.0</c:v>
                </c:pt>
                <c:pt idx="1">
                  <c:v>0.200000000000001</c:v>
                </c:pt>
                <c:pt idx="2">
                  <c:v>0.400000000000001</c:v>
                </c:pt>
                <c:pt idx="3">
                  <c:v>0.600000000000002</c:v>
                </c:pt>
                <c:pt idx="4">
                  <c:v>0.800000000000003</c:v>
                </c:pt>
                <c:pt idx="5">
                  <c:v>1.000000000000004</c:v>
                </c:pt>
                <c:pt idx="6">
                  <c:v>1.200000000000004</c:v>
                </c:pt>
                <c:pt idx="7">
                  <c:v>1.400000000000005</c:v>
                </c:pt>
                <c:pt idx="8">
                  <c:v>1.600000000000006</c:v>
                </c:pt>
                <c:pt idx="9">
                  <c:v>1.800000000000006</c:v>
                </c:pt>
                <c:pt idx="10">
                  <c:v>2.000000000000007</c:v>
                </c:pt>
                <c:pt idx="11">
                  <c:v>2.200000000000008</c:v>
                </c:pt>
                <c:pt idx="12">
                  <c:v>2.400000000000009</c:v>
                </c:pt>
                <c:pt idx="13">
                  <c:v>2.600000000000009</c:v>
                </c:pt>
                <c:pt idx="14">
                  <c:v>2.80000000000001</c:v>
                </c:pt>
                <c:pt idx="15">
                  <c:v>3.000000000000011</c:v>
                </c:pt>
                <c:pt idx="16">
                  <c:v>3.200000000000012</c:v>
                </c:pt>
                <c:pt idx="17">
                  <c:v>3.400000000000012</c:v>
                </c:pt>
                <c:pt idx="18">
                  <c:v>3.600000000000013</c:v>
                </c:pt>
                <c:pt idx="19">
                  <c:v>3.800000000000014</c:v>
                </c:pt>
                <c:pt idx="20">
                  <c:v>4.000000000000014</c:v>
                </c:pt>
                <c:pt idx="21">
                  <c:v>4.200000000000015</c:v>
                </c:pt>
                <c:pt idx="22">
                  <c:v>4.400000000000016</c:v>
                </c:pt>
                <c:pt idx="23">
                  <c:v>4.600000000000016</c:v>
                </c:pt>
                <c:pt idx="24">
                  <c:v>4.800000000000018</c:v>
                </c:pt>
                <c:pt idx="25">
                  <c:v>5.000000000000019</c:v>
                </c:pt>
                <c:pt idx="26">
                  <c:v>5.200000000000019</c:v>
                </c:pt>
                <c:pt idx="27">
                  <c:v>5.40000000000002</c:v>
                </c:pt>
                <c:pt idx="28">
                  <c:v>5.600000000000021</c:v>
                </c:pt>
                <c:pt idx="29">
                  <c:v>5.800000000000021</c:v>
                </c:pt>
                <c:pt idx="30">
                  <c:v>6.000000000000022</c:v>
                </c:pt>
                <c:pt idx="31">
                  <c:v>6.200000000000022</c:v>
                </c:pt>
                <c:pt idx="32">
                  <c:v>6.400000000000023</c:v>
                </c:pt>
                <c:pt idx="33">
                  <c:v>6.600000000000024</c:v>
                </c:pt>
                <c:pt idx="34">
                  <c:v>6.800000000000024</c:v>
                </c:pt>
                <c:pt idx="35">
                  <c:v>7.000000000000025</c:v>
                </c:pt>
                <c:pt idx="36">
                  <c:v>7.200000000000025</c:v>
                </c:pt>
                <c:pt idx="37">
                  <c:v>7.400000000000026</c:v>
                </c:pt>
                <c:pt idx="38">
                  <c:v>7.600000000000028</c:v>
                </c:pt>
                <c:pt idx="39">
                  <c:v>7.800000000000028</c:v>
                </c:pt>
                <c:pt idx="40">
                  <c:v>8.000000000000028</c:v>
                </c:pt>
                <c:pt idx="41">
                  <c:v>8.200000000000029</c:v>
                </c:pt>
                <c:pt idx="42">
                  <c:v>8.40000000000003</c:v>
                </c:pt>
                <c:pt idx="43">
                  <c:v>8.600000000000031</c:v>
                </c:pt>
                <c:pt idx="44">
                  <c:v>8.800000000000032</c:v>
                </c:pt>
                <c:pt idx="45">
                  <c:v>9.000000000000033</c:v>
                </c:pt>
                <c:pt idx="46">
                  <c:v>9.200000000000033</c:v>
                </c:pt>
                <c:pt idx="47">
                  <c:v>9.400000000000034</c:v>
                </c:pt>
                <c:pt idx="48">
                  <c:v>9.600000000000035</c:v>
                </c:pt>
                <c:pt idx="49">
                  <c:v>9.800000000000036</c:v>
                </c:pt>
                <c:pt idx="50">
                  <c:v>10.00000000000004</c:v>
                </c:pt>
                <c:pt idx="51">
                  <c:v>10.20000000000004</c:v>
                </c:pt>
                <c:pt idx="52">
                  <c:v>10.40000000000004</c:v>
                </c:pt>
                <c:pt idx="53">
                  <c:v>10.60000000000004</c:v>
                </c:pt>
                <c:pt idx="54">
                  <c:v>10.80000000000004</c:v>
                </c:pt>
                <c:pt idx="55">
                  <c:v>11.00000000000004</c:v>
                </c:pt>
                <c:pt idx="56">
                  <c:v>11.20000000000004</c:v>
                </c:pt>
                <c:pt idx="57">
                  <c:v>11.40000000000004</c:v>
                </c:pt>
                <c:pt idx="58">
                  <c:v>11.60000000000004</c:v>
                </c:pt>
                <c:pt idx="59">
                  <c:v>11.80000000000004</c:v>
                </c:pt>
                <c:pt idx="60">
                  <c:v>12.00000000000004</c:v>
                </c:pt>
                <c:pt idx="61">
                  <c:v>12.20000000000005</c:v>
                </c:pt>
                <c:pt idx="62">
                  <c:v>12.40000000000004</c:v>
                </c:pt>
                <c:pt idx="63">
                  <c:v>12.60000000000005</c:v>
                </c:pt>
                <c:pt idx="64">
                  <c:v>12.80000000000005</c:v>
                </c:pt>
                <c:pt idx="65">
                  <c:v>13.00000000000005</c:v>
                </c:pt>
                <c:pt idx="66">
                  <c:v>13.20000000000005</c:v>
                </c:pt>
                <c:pt idx="67">
                  <c:v>13.40000000000005</c:v>
                </c:pt>
                <c:pt idx="68">
                  <c:v>13.60000000000005</c:v>
                </c:pt>
                <c:pt idx="69">
                  <c:v>13.80000000000005</c:v>
                </c:pt>
                <c:pt idx="70">
                  <c:v>14.00000000000005</c:v>
                </c:pt>
                <c:pt idx="71">
                  <c:v>14.20000000000005</c:v>
                </c:pt>
                <c:pt idx="72">
                  <c:v>14.40000000000005</c:v>
                </c:pt>
                <c:pt idx="73">
                  <c:v>14.60000000000005</c:v>
                </c:pt>
                <c:pt idx="74">
                  <c:v>14.80000000000005</c:v>
                </c:pt>
                <c:pt idx="75">
                  <c:v>15.00000000000006</c:v>
                </c:pt>
                <c:pt idx="76">
                  <c:v>15.20000000000006</c:v>
                </c:pt>
                <c:pt idx="77">
                  <c:v>15.40000000000006</c:v>
                </c:pt>
                <c:pt idx="78">
                  <c:v>15.60000000000006</c:v>
                </c:pt>
                <c:pt idx="79">
                  <c:v>15.80000000000006</c:v>
                </c:pt>
                <c:pt idx="80">
                  <c:v>16.00000000000006</c:v>
                </c:pt>
                <c:pt idx="81">
                  <c:v>16.20000000000006</c:v>
                </c:pt>
                <c:pt idx="82">
                  <c:v>16.40000000000006</c:v>
                </c:pt>
                <c:pt idx="83">
                  <c:v>16.60000000000006</c:v>
                </c:pt>
                <c:pt idx="84">
                  <c:v>16.80000000000006</c:v>
                </c:pt>
                <c:pt idx="85">
                  <c:v>17.00000000000006</c:v>
                </c:pt>
                <c:pt idx="86">
                  <c:v>17.20000000000006</c:v>
                </c:pt>
                <c:pt idx="87">
                  <c:v>17.40000000000006</c:v>
                </c:pt>
                <c:pt idx="88">
                  <c:v>17.60000000000007</c:v>
                </c:pt>
                <c:pt idx="89">
                  <c:v>17.80000000000006</c:v>
                </c:pt>
                <c:pt idx="90">
                  <c:v>18.00000000000007</c:v>
                </c:pt>
                <c:pt idx="91">
                  <c:v>18.20000000000007</c:v>
                </c:pt>
                <c:pt idx="92">
                  <c:v>18.40000000000007</c:v>
                </c:pt>
                <c:pt idx="93">
                  <c:v>18.60000000000007</c:v>
                </c:pt>
                <c:pt idx="94">
                  <c:v>18.80000000000007</c:v>
                </c:pt>
                <c:pt idx="95">
                  <c:v>19.00000000000007</c:v>
                </c:pt>
                <c:pt idx="96">
                  <c:v>19.20000000000007</c:v>
                </c:pt>
                <c:pt idx="97">
                  <c:v>19.40000000000007</c:v>
                </c:pt>
                <c:pt idx="98">
                  <c:v>19.60000000000007</c:v>
                </c:pt>
                <c:pt idx="99">
                  <c:v>19.80000000000007</c:v>
                </c:pt>
                <c:pt idx="100">
                  <c:v>20.00000000000007</c:v>
                </c:pt>
              </c:numCache>
            </c:numRef>
          </c:xVal>
          <c:yVal>
            <c:numRef>
              <c:f>Calc!$BW$4:$BW$104</c:f>
              <c:numCache>
                <c:formatCode>General</c:formatCode>
                <c:ptCount val="101"/>
                <c:pt idx="0">
                  <c:v>-25.10079294471605</c:v>
                </c:pt>
                <c:pt idx="1">
                  <c:v>-24.99321328573636</c:v>
                </c:pt>
                <c:pt idx="2">
                  <c:v>-24.86951207326438</c:v>
                </c:pt>
                <c:pt idx="3">
                  <c:v>-24.72989574680474</c:v>
                </c:pt>
                <c:pt idx="4">
                  <c:v>-24.57471558507951</c:v>
                </c:pt>
                <c:pt idx="5">
                  <c:v>-24.40445521275638</c:v>
                </c:pt>
                <c:pt idx="6">
                  <c:v>-24.21971433289304</c:v>
                </c:pt>
                <c:pt idx="7">
                  <c:v>-24.02118972699017</c:v>
                </c:pt>
                <c:pt idx="8">
                  <c:v>-23.80965465358579</c:v>
                </c:pt>
                <c:pt idx="9">
                  <c:v>-23.58593775799103</c:v>
                </c:pt>
                <c:pt idx="10">
                  <c:v>-23.35090249649141</c:v>
                </c:pt>
                <c:pt idx="11">
                  <c:v>-23.10542790382896</c:v>
                </c:pt>
                <c:pt idx="12">
                  <c:v>-22.85039132231775</c:v>
                </c:pt>
                <c:pt idx="13">
                  <c:v>-22.58665349223992</c:v>
                </c:pt>
                <c:pt idx="14">
                  <c:v>-22.31504619871645</c:v>
                </c:pt>
                <c:pt idx="15">
                  <c:v>-22.03636249548951</c:v>
                </c:pt>
                <c:pt idx="16">
                  <c:v>-21.75134938920322</c:v>
                </c:pt>
                <c:pt idx="17">
                  <c:v>-21.4607027707993</c:v>
                </c:pt>
                <c:pt idx="18">
                  <c:v>-21.16506432090367</c:v>
                </c:pt>
                <c:pt idx="19">
                  <c:v>-20.86502008805131</c:v>
                </c:pt>
                <c:pt idx="20">
                  <c:v>-20.56110043545077</c:v>
                </c:pt>
                <c:pt idx="21">
                  <c:v>-20.25378106677063</c:v>
                </c:pt>
                <c:pt idx="22">
                  <c:v>-19.9434848678393</c:v>
                </c:pt>
                <c:pt idx="23">
                  <c:v>-19.6305843339537</c:v>
                </c:pt>
                <c:pt idx="24">
                  <c:v>-19.31540438766567</c:v>
                </c:pt>
                <c:pt idx="25">
                  <c:v>-18.99822542658243</c:v>
                </c:pt>
                <c:pt idx="26">
                  <c:v>-18.67928647300345</c:v>
                </c:pt>
                <c:pt idx="27">
                  <c:v>-18.35878832604469</c:v>
                </c:pt>
                <c:pt idx="28">
                  <c:v>-18.0368966417932</c:v>
                </c:pt>
                <c:pt idx="29">
                  <c:v>-17.71374488793183</c:v>
                </c:pt>
                <c:pt idx="30">
                  <c:v>-17.38943713638562</c:v>
                </c:pt>
                <c:pt idx="31">
                  <c:v>-17.06405067123799</c:v>
                </c:pt>
                <c:pt idx="32">
                  <c:v>-16.73763839988726</c:v>
                </c:pt>
                <c:pt idx="33">
                  <c:v>-16.4102310636251</c:v>
                </c:pt>
                <c:pt idx="34">
                  <c:v>-16.08183924996092</c:v>
                </c:pt>
                <c:pt idx="35">
                  <c:v>-15.75245521349641</c:v>
                </c:pt>
                <c:pt idx="36">
                  <c:v>-15.42205451533109</c:v>
                </c:pt>
                <c:pt idx="37">
                  <c:v>-15.09059749316203</c:v>
                </c:pt>
                <c:pt idx="38">
                  <c:v>-14.75803057569119</c:v>
                </c:pt>
                <c:pt idx="39">
                  <c:v>-14.42428745589039</c:v>
                </c:pt>
                <c:pt idx="40">
                  <c:v>-14.08929013828224</c:v>
                </c:pt>
                <c:pt idx="41">
                  <c:v>-13.75294987582664</c:v>
                </c:pt>
                <c:pt idx="42">
                  <c:v>-13.41516801239109</c:v>
                </c:pt>
                <c:pt idx="43">
                  <c:v>-13.07583674724085</c:v>
                </c:pt>
                <c:pt idx="44">
                  <c:v>-12.73483983862079</c:v>
                </c:pt>
                <c:pt idx="45">
                  <c:v>-12.39205326441303</c:v>
                </c:pt>
                <c:pt idx="46">
                  <c:v>-12.04734585914868</c:v>
                </c:pt>
                <c:pt idx="47">
                  <c:v>-11.70057994843841</c:v>
                </c:pt>
                <c:pt idx="48">
                  <c:v>-11.35161200429127</c:v>
                </c:pt>
                <c:pt idx="49">
                  <c:v>-11.00029334795815</c:v>
                </c:pt>
                <c:pt idx="50">
                  <c:v>-10.64647093103966</c:v>
                </c:pt>
                <c:pt idx="51">
                  <c:v>-10.2899882308436</c:v>
                </c:pt>
                <c:pt idx="52">
                  <c:v>-9.93068630261524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v>combination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noFill/>
              </a:ln>
            </c:spPr>
          </c:marker>
          <c:xVal>
            <c:numRef>
              <c:f>Calc!$BF$4:$BF$104</c:f>
              <c:numCache>
                <c:formatCode>General</c:formatCode>
                <c:ptCount val="101"/>
                <c:pt idx="0">
                  <c:v>0.0</c:v>
                </c:pt>
                <c:pt idx="1">
                  <c:v>0.200000000000001</c:v>
                </c:pt>
                <c:pt idx="2">
                  <c:v>0.400000000000001</c:v>
                </c:pt>
                <c:pt idx="3">
                  <c:v>0.600000000000002</c:v>
                </c:pt>
                <c:pt idx="4">
                  <c:v>0.800000000000003</c:v>
                </c:pt>
                <c:pt idx="5">
                  <c:v>1.000000000000004</c:v>
                </c:pt>
                <c:pt idx="6">
                  <c:v>1.200000000000004</c:v>
                </c:pt>
                <c:pt idx="7">
                  <c:v>1.400000000000005</c:v>
                </c:pt>
                <c:pt idx="8">
                  <c:v>1.600000000000006</c:v>
                </c:pt>
                <c:pt idx="9">
                  <c:v>1.800000000000006</c:v>
                </c:pt>
                <c:pt idx="10">
                  <c:v>2.000000000000007</c:v>
                </c:pt>
                <c:pt idx="11">
                  <c:v>2.200000000000008</c:v>
                </c:pt>
                <c:pt idx="12">
                  <c:v>2.400000000000009</c:v>
                </c:pt>
                <c:pt idx="13">
                  <c:v>2.600000000000009</c:v>
                </c:pt>
                <c:pt idx="14">
                  <c:v>2.80000000000001</c:v>
                </c:pt>
                <c:pt idx="15">
                  <c:v>3.000000000000011</c:v>
                </c:pt>
                <c:pt idx="16">
                  <c:v>3.200000000000012</c:v>
                </c:pt>
                <c:pt idx="17">
                  <c:v>3.400000000000012</c:v>
                </c:pt>
                <c:pt idx="18">
                  <c:v>3.600000000000013</c:v>
                </c:pt>
                <c:pt idx="19">
                  <c:v>3.800000000000014</c:v>
                </c:pt>
                <c:pt idx="20">
                  <c:v>4.000000000000014</c:v>
                </c:pt>
                <c:pt idx="21">
                  <c:v>4.200000000000015</c:v>
                </c:pt>
                <c:pt idx="22">
                  <c:v>4.400000000000016</c:v>
                </c:pt>
                <c:pt idx="23">
                  <c:v>4.600000000000016</c:v>
                </c:pt>
                <c:pt idx="24">
                  <c:v>4.800000000000018</c:v>
                </c:pt>
                <c:pt idx="25">
                  <c:v>5.000000000000019</c:v>
                </c:pt>
                <c:pt idx="26">
                  <c:v>5.200000000000019</c:v>
                </c:pt>
                <c:pt idx="27">
                  <c:v>5.40000000000002</c:v>
                </c:pt>
                <c:pt idx="28">
                  <c:v>5.600000000000021</c:v>
                </c:pt>
                <c:pt idx="29">
                  <c:v>5.800000000000021</c:v>
                </c:pt>
                <c:pt idx="30">
                  <c:v>6.000000000000022</c:v>
                </c:pt>
                <c:pt idx="31">
                  <c:v>6.200000000000022</c:v>
                </c:pt>
                <c:pt idx="32">
                  <c:v>6.400000000000023</c:v>
                </c:pt>
                <c:pt idx="33">
                  <c:v>6.600000000000024</c:v>
                </c:pt>
                <c:pt idx="34">
                  <c:v>6.800000000000024</c:v>
                </c:pt>
                <c:pt idx="35">
                  <c:v>7.000000000000025</c:v>
                </c:pt>
                <c:pt idx="36">
                  <c:v>7.200000000000025</c:v>
                </c:pt>
                <c:pt idx="37">
                  <c:v>7.400000000000026</c:v>
                </c:pt>
                <c:pt idx="38">
                  <c:v>7.600000000000028</c:v>
                </c:pt>
                <c:pt idx="39">
                  <c:v>7.800000000000028</c:v>
                </c:pt>
                <c:pt idx="40">
                  <c:v>8.000000000000028</c:v>
                </c:pt>
                <c:pt idx="41">
                  <c:v>8.200000000000029</c:v>
                </c:pt>
                <c:pt idx="42">
                  <c:v>8.40000000000003</c:v>
                </c:pt>
                <c:pt idx="43">
                  <c:v>8.600000000000031</c:v>
                </c:pt>
                <c:pt idx="44">
                  <c:v>8.800000000000032</c:v>
                </c:pt>
                <c:pt idx="45">
                  <c:v>9.000000000000033</c:v>
                </c:pt>
                <c:pt idx="46">
                  <c:v>9.200000000000033</c:v>
                </c:pt>
                <c:pt idx="47">
                  <c:v>9.400000000000034</c:v>
                </c:pt>
                <c:pt idx="48">
                  <c:v>9.600000000000035</c:v>
                </c:pt>
                <c:pt idx="49">
                  <c:v>9.800000000000036</c:v>
                </c:pt>
                <c:pt idx="50">
                  <c:v>10.00000000000004</c:v>
                </c:pt>
                <c:pt idx="51">
                  <c:v>10.20000000000004</c:v>
                </c:pt>
                <c:pt idx="52">
                  <c:v>10.40000000000004</c:v>
                </c:pt>
                <c:pt idx="53">
                  <c:v>10.60000000000004</c:v>
                </c:pt>
                <c:pt idx="54">
                  <c:v>10.80000000000004</c:v>
                </c:pt>
                <c:pt idx="55">
                  <c:v>11.00000000000004</c:v>
                </c:pt>
                <c:pt idx="56">
                  <c:v>11.20000000000004</c:v>
                </c:pt>
                <c:pt idx="57">
                  <c:v>11.40000000000004</c:v>
                </c:pt>
                <c:pt idx="58">
                  <c:v>11.60000000000004</c:v>
                </c:pt>
                <c:pt idx="59">
                  <c:v>11.80000000000004</c:v>
                </c:pt>
                <c:pt idx="60">
                  <c:v>12.00000000000004</c:v>
                </c:pt>
                <c:pt idx="61">
                  <c:v>12.20000000000005</c:v>
                </c:pt>
                <c:pt idx="62">
                  <c:v>12.40000000000004</c:v>
                </c:pt>
                <c:pt idx="63">
                  <c:v>12.60000000000005</c:v>
                </c:pt>
                <c:pt idx="64">
                  <c:v>12.80000000000005</c:v>
                </c:pt>
                <c:pt idx="65">
                  <c:v>13.00000000000005</c:v>
                </c:pt>
                <c:pt idx="66">
                  <c:v>13.20000000000005</c:v>
                </c:pt>
                <c:pt idx="67">
                  <c:v>13.40000000000005</c:v>
                </c:pt>
                <c:pt idx="68">
                  <c:v>13.60000000000005</c:v>
                </c:pt>
                <c:pt idx="69">
                  <c:v>13.80000000000005</c:v>
                </c:pt>
                <c:pt idx="70">
                  <c:v>14.00000000000005</c:v>
                </c:pt>
                <c:pt idx="71">
                  <c:v>14.20000000000005</c:v>
                </c:pt>
                <c:pt idx="72">
                  <c:v>14.40000000000005</c:v>
                </c:pt>
                <c:pt idx="73">
                  <c:v>14.60000000000005</c:v>
                </c:pt>
                <c:pt idx="74">
                  <c:v>14.80000000000005</c:v>
                </c:pt>
                <c:pt idx="75">
                  <c:v>15.00000000000006</c:v>
                </c:pt>
                <c:pt idx="76">
                  <c:v>15.20000000000006</c:v>
                </c:pt>
                <c:pt idx="77">
                  <c:v>15.40000000000006</c:v>
                </c:pt>
                <c:pt idx="78">
                  <c:v>15.60000000000006</c:v>
                </c:pt>
                <c:pt idx="79">
                  <c:v>15.80000000000006</c:v>
                </c:pt>
                <c:pt idx="80">
                  <c:v>16.00000000000006</c:v>
                </c:pt>
                <c:pt idx="81">
                  <c:v>16.20000000000006</c:v>
                </c:pt>
                <c:pt idx="82">
                  <c:v>16.40000000000006</c:v>
                </c:pt>
                <c:pt idx="83">
                  <c:v>16.60000000000006</c:v>
                </c:pt>
                <c:pt idx="84">
                  <c:v>16.80000000000006</c:v>
                </c:pt>
                <c:pt idx="85">
                  <c:v>17.00000000000006</c:v>
                </c:pt>
                <c:pt idx="86">
                  <c:v>17.20000000000006</c:v>
                </c:pt>
                <c:pt idx="87">
                  <c:v>17.40000000000006</c:v>
                </c:pt>
                <c:pt idx="88">
                  <c:v>17.60000000000007</c:v>
                </c:pt>
                <c:pt idx="89">
                  <c:v>17.80000000000006</c:v>
                </c:pt>
                <c:pt idx="90">
                  <c:v>18.00000000000007</c:v>
                </c:pt>
                <c:pt idx="91">
                  <c:v>18.20000000000007</c:v>
                </c:pt>
                <c:pt idx="92">
                  <c:v>18.40000000000007</c:v>
                </c:pt>
                <c:pt idx="93">
                  <c:v>18.60000000000007</c:v>
                </c:pt>
                <c:pt idx="94">
                  <c:v>18.80000000000007</c:v>
                </c:pt>
                <c:pt idx="95">
                  <c:v>19.00000000000007</c:v>
                </c:pt>
                <c:pt idx="96">
                  <c:v>19.20000000000007</c:v>
                </c:pt>
                <c:pt idx="97">
                  <c:v>19.40000000000007</c:v>
                </c:pt>
                <c:pt idx="98">
                  <c:v>19.60000000000007</c:v>
                </c:pt>
                <c:pt idx="99">
                  <c:v>19.80000000000007</c:v>
                </c:pt>
                <c:pt idx="100">
                  <c:v>20.00000000000007</c:v>
                </c:pt>
              </c:numCache>
            </c:numRef>
          </c:xVal>
          <c:yVal>
            <c:numRef>
              <c:f>Calc!$BV$4:$BV$104</c:f>
              <c:numCache>
                <c:formatCode>General</c:formatCode>
                <c:ptCount val="1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-9.568405039594745</c:v>
                </c:pt>
                <c:pt idx="54">
                  <c:v>-9.202984702241067</c:v>
                </c:pt>
                <c:pt idx="55">
                  <c:v>-8.834267790829541</c:v>
                </c:pt>
                <c:pt idx="56">
                  <c:v>-8.462101351481052</c:v>
                </c:pt>
                <c:pt idx="57">
                  <c:v>-8.08633982508747</c:v>
                </c:pt>
                <c:pt idx="58">
                  <c:v>-7.706848572193471</c:v>
                </c:pt>
                <c:pt idx="59">
                  <c:v>-7.323508235341293</c:v>
                </c:pt>
                <c:pt idx="60">
                  <c:v>-6.93622013431123</c:v>
                </c:pt>
                <c:pt idx="61">
                  <c:v>-6.544912929577205</c:v>
                </c:pt>
                <c:pt idx="62">
                  <c:v>-6.149550835277894</c:v>
                </c:pt>
                <c:pt idx="63">
                  <c:v>-5.750143714541374</c:v>
                </c:pt>
                <c:pt idx="64">
                  <c:v>-5.346759445368944</c:v>
                </c:pt>
                <c:pt idx="65">
                  <c:v>-4.939539000769576</c:v>
                </c:pt>
                <c:pt idx="66">
                  <c:v>-4.528714735559214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</c:numCache>
            </c:numRef>
          </c:yVal>
          <c:smooth val="1"/>
        </c:ser>
        <c:ser>
          <c:idx val="0"/>
          <c:order val="2"/>
          <c:tx>
            <c:v>combing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Calc!$BF$4:$BF$104</c:f>
              <c:numCache>
                <c:formatCode>General</c:formatCode>
                <c:ptCount val="101"/>
                <c:pt idx="0">
                  <c:v>0.0</c:v>
                </c:pt>
                <c:pt idx="1">
                  <c:v>0.200000000000001</c:v>
                </c:pt>
                <c:pt idx="2">
                  <c:v>0.400000000000001</c:v>
                </c:pt>
                <c:pt idx="3">
                  <c:v>0.600000000000002</c:v>
                </c:pt>
                <c:pt idx="4">
                  <c:v>0.800000000000003</c:v>
                </c:pt>
                <c:pt idx="5">
                  <c:v>1.000000000000004</c:v>
                </c:pt>
                <c:pt idx="6">
                  <c:v>1.200000000000004</c:v>
                </c:pt>
                <c:pt idx="7">
                  <c:v>1.400000000000005</c:v>
                </c:pt>
                <c:pt idx="8">
                  <c:v>1.600000000000006</c:v>
                </c:pt>
                <c:pt idx="9">
                  <c:v>1.800000000000006</c:v>
                </c:pt>
                <c:pt idx="10">
                  <c:v>2.000000000000007</c:v>
                </c:pt>
                <c:pt idx="11">
                  <c:v>2.200000000000008</c:v>
                </c:pt>
                <c:pt idx="12">
                  <c:v>2.400000000000009</c:v>
                </c:pt>
                <c:pt idx="13">
                  <c:v>2.600000000000009</c:v>
                </c:pt>
                <c:pt idx="14">
                  <c:v>2.80000000000001</c:v>
                </c:pt>
                <c:pt idx="15">
                  <c:v>3.000000000000011</c:v>
                </c:pt>
                <c:pt idx="16">
                  <c:v>3.200000000000012</c:v>
                </c:pt>
                <c:pt idx="17">
                  <c:v>3.400000000000012</c:v>
                </c:pt>
                <c:pt idx="18">
                  <c:v>3.600000000000013</c:v>
                </c:pt>
                <c:pt idx="19">
                  <c:v>3.800000000000014</c:v>
                </c:pt>
                <c:pt idx="20">
                  <c:v>4.000000000000014</c:v>
                </c:pt>
                <c:pt idx="21">
                  <c:v>4.200000000000015</c:v>
                </c:pt>
                <c:pt idx="22">
                  <c:v>4.400000000000016</c:v>
                </c:pt>
                <c:pt idx="23">
                  <c:v>4.600000000000016</c:v>
                </c:pt>
                <c:pt idx="24">
                  <c:v>4.800000000000018</c:v>
                </c:pt>
                <c:pt idx="25">
                  <c:v>5.000000000000019</c:v>
                </c:pt>
                <c:pt idx="26">
                  <c:v>5.200000000000019</c:v>
                </c:pt>
                <c:pt idx="27">
                  <c:v>5.40000000000002</c:v>
                </c:pt>
                <c:pt idx="28">
                  <c:v>5.600000000000021</c:v>
                </c:pt>
                <c:pt idx="29">
                  <c:v>5.800000000000021</c:v>
                </c:pt>
                <c:pt idx="30">
                  <c:v>6.000000000000022</c:v>
                </c:pt>
                <c:pt idx="31">
                  <c:v>6.200000000000022</c:v>
                </c:pt>
                <c:pt idx="32">
                  <c:v>6.400000000000023</c:v>
                </c:pt>
                <c:pt idx="33">
                  <c:v>6.600000000000024</c:v>
                </c:pt>
                <c:pt idx="34">
                  <c:v>6.800000000000024</c:v>
                </c:pt>
                <c:pt idx="35">
                  <c:v>7.000000000000025</c:v>
                </c:pt>
                <c:pt idx="36">
                  <c:v>7.200000000000025</c:v>
                </c:pt>
                <c:pt idx="37">
                  <c:v>7.400000000000026</c:v>
                </c:pt>
                <c:pt idx="38">
                  <c:v>7.600000000000028</c:v>
                </c:pt>
                <c:pt idx="39">
                  <c:v>7.800000000000028</c:v>
                </c:pt>
                <c:pt idx="40">
                  <c:v>8.000000000000028</c:v>
                </c:pt>
                <c:pt idx="41">
                  <c:v>8.200000000000029</c:v>
                </c:pt>
                <c:pt idx="42">
                  <c:v>8.40000000000003</c:v>
                </c:pt>
                <c:pt idx="43">
                  <c:v>8.600000000000031</c:v>
                </c:pt>
                <c:pt idx="44">
                  <c:v>8.800000000000032</c:v>
                </c:pt>
                <c:pt idx="45">
                  <c:v>9.000000000000033</c:v>
                </c:pt>
                <c:pt idx="46">
                  <c:v>9.200000000000033</c:v>
                </c:pt>
                <c:pt idx="47">
                  <c:v>9.400000000000034</c:v>
                </c:pt>
                <c:pt idx="48">
                  <c:v>9.600000000000035</c:v>
                </c:pt>
                <c:pt idx="49">
                  <c:v>9.800000000000036</c:v>
                </c:pt>
                <c:pt idx="50">
                  <c:v>10.00000000000004</c:v>
                </c:pt>
                <c:pt idx="51">
                  <c:v>10.20000000000004</c:v>
                </c:pt>
                <c:pt idx="52">
                  <c:v>10.40000000000004</c:v>
                </c:pt>
                <c:pt idx="53">
                  <c:v>10.60000000000004</c:v>
                </c:pt>
                <c:pt idx="54">
                  <c:v>10.80000000000004</c:v>
                </c:pt>
                <c:pt idx="55">
                  <c:v>11.00000000000004</c:v>
                </c:pt>
                <c:pt idx="56">
                  <c:v>11.20000000000004</c:v>
                </c:pt>
                <c:pt idx="57">
                  <c:v>11.40000000000004</c:v>
                </c:pt>
                <c:pt idx="58">
                  <c:v>11.60000000000004</c:v>
                </c:pt>
                <c:pt idx="59">
                  <c:v>11.80000000000004</c:v>
                </c:pt>
                <c:pt idx="60">
                  <c:v>12.00000000000004</c:v>
                </c:pt>
                <c:pt idx="61">
                  <c:v>12.20000000000005</c:v>
                </c:pt>
                <c:pt idx="62">
                  <c:v>12.40000000000004</c:v>
                </c:pt>
                <c:pt idx="63">
                  <c:v>12.60000000000005</c:v>
                </c:pt>
                <c:pt idx="64">
                  <c:v>12.80000000000005</c:v>
                </c:pt>
                <c:pt idx="65">
                  <c:v>13.00000000000005</c:v>
                </c:pt>
                <c:pt idx="66">
                  <c:v>13.20000000000005</c:v>
                </c:pt>
                <c:pt idx="67">
                  <c:v>13.40000000000005</c:v>
                </c:pt>
                <c:pt idx="68">
                  <c:v>13.60000000000005</c:v>
                </c:pt>
                <c:pt idx="69">
                  <c:v>13.80000000000005</c:v>
                </c:pt>
                <c:pt idx="70">
                  <c:v>14.00000000000005</c:v>
                </c:pt>
                <c:pt idx="71">
                  <c:v>14.20000000000005</c:v>
                </c:pt>
                <c:pt idx="72">
                  <c:v>14.40000000000005</c:v>
                </c:pt>
                <c:pt idx="73">
                  <c:v>14.60000000000005</c:v>
                </c:pt>
                <c:pt idx="74">
                  <c:v>14.80000000000005</c:v>
                </c:pt>
                <c:pt idx="75">
                  <c:v>15.00000000000006</c:v>
                </c:pt>
                <c:pt idx="76">
                  <c:v>15.20000000000006</c:v>
                </c:pt>
                <c:pt idx="77">
                  <c:v>15.40000000000006</c:v>
                </c:pt>
                <c:pt idx="78">
                  <c:v>15.60000000000006</c:v>
                </c:pt>
                <c:pt idx="79">
                  <c:v>15.80000000000006</c:v>
                </c:pt>
                <c:pt idx="80">
                  <c:v>16.00000000000006</c:v>
                </c:pt>
                <c:pt idx="81">
                  <c:v>16.20000000000006</c:v>
                </c:pt>
                <c:pt idx="82">
                  <c:v>16.40000000000006</c:v>
                </c:pt>
                <c:pt idx="83">
                  <c:v>16.60000000000006</c:v>
                </c:pt>
                <c:pt idx="84">
                  <c:v>16.80000000000006</c:v>
                </c:pt>
                <c:pt idx="85">
                  <c:v>17.00000000000006</c:v>
                </c:pt>
                <c:pt idx="86">
                  <c:v>17.20000000000006</c:v>
                </c:pt>
                <c:pt idx="87">
                  <c:v>17.40000000000006</c:v>
                </c:pt>
                <c:pt idx="88">
                  <c:v>17.60000000000007</c:v>
                </c:pt>
                <c:pt idx="89">
                  <c:v>17.80000000000006</c:v>
                </c:pt>
                <c:pt idx="90">
                  <c:v>18.00000000000007</c:v>
                </c:pt>
                <c:pt idx="91">
                  <c:v>18.20000000000007</c:v>
                </c:pt>
                <c:pt idx="92">
                  <c:v>18.40000000000007</c:v>
                </c:pt>
                <c:pt idx="93">
                  <c:v>18.60000000000007</c:v>
                </c:pt>
                <c:pt idx="94">
                  <c:v>18.80000000000007</c:v>
                </c:pt>
                <c:pt idx="95">
                  <c:v>19.00000000000007</c:v>
                </c:pt>
                <c:pt idx="96">
                  <c:v>19.20000000000007</c:v>
                </c:pt>
                <c:pt idx="97">
                  <c:v>19.40000000000007</c:v>
                </c:pt>
                <c:pt idx="98">
                  <c:v>19.60000000000007</c:v>
                </c:pt>
                <c:pt idx="99">
                  <c:v>19.80000000000007</c:v>
                </c:pt>
                <c:pt idx="100">
                  <c:v>20.00000000000007</c:v>
                </c:pt>
              </c:numCache>
            </c:numRef>
          </c:xVal>
          <c:yVal>
            <c:numRef>
              <c:f>Calc!$BU$4:$BU$104</c:f>
              <c:numCache>
                <c:formatCode>General</c:formatCode>
                <c:ptCount val="1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-4.114632402443866</c:v>
                </c:pt>
                <c:pt idx="68">
                  <c:v>-3.697777412733508</c:v>
                </c:pt>
                <c:pt idx="69">
                  <c:v>-3.278805783136807</c:v>
                </c:pt>
                <c:pt idx="70">
                  <c:v>-2.858580026796016</c:v>
                </c:pt>
                <c:pt idx="71">
                  <c:v>-2.438209894502006</c:v>
                </c:pt>
                <c:pt idx="72">
                  <c:v>-2.019097273391485</c:v>
                </c:pt>
                <c:pt idx="73">
                  <c:v>-1.602983613986071</c:v>
                </c:pt>
                <c:pt idx="74">
                  <c:v>-1.191996891724879</c:v>
                </c:pt>
                <c:pt idx="75">
                  <c:v>-0.788693260178736</c:v>
                </c:pt>
                <c:pt idx="76">
                  <c:v>-0.396086259512944</c:v>
                </c:pt>
                <c:pt idx="77">
                  <c:v>-0.0176539337909888</c:v>
                </c:pt>
                <c:pt idx="78">
                  <c:v>0.342687984998817</c:v>
                </c:pt>
                <c:pt idx="79">
                  <c:v>0.680659628016693</c:v>
                </c:pt>
                <c:pt idx="80">
                  <c:v>0.991748519335118</c:v>
                </c:pt>
                <c:pt idx="81">
                  <c:v>1.271404895222886</c:v>
                </c:pt>
                <c:pt idx="82">
                  <c:v>1.515296527588116</c:v>
                </c:pt>
                <c:pt idx="83">
                  <c:v>1.719604700911724</c:v>
                </c:pt>
                <c:pt idx="84">
                  <c:v>1.881327892285534</c:v>
                </c:pt>
                <c:pt idx="85">
                  <c:v>1.998548602389945</c:v>
                </c:pt>
                <c:pt idx="86">
                  <c:v>2.070617175609622</c:v>
                </c:pt>
                <c:pt idx="87">
                  <c:v>2.098217466746507</c:v>
                </c:pt>
                <c:pt idx="88">
                  <c:v>2.083301189290721</c:v>
                </c:pt>
                <c:pt idx="89">
                  <c:v>2.028904110184152</c:v>
                </c:pt>
                <c:pt idx="90">
                  <c:v>1.938879233511448</c:v>
                </c:pt>
                <c:pt idx="91">
                  <c:v>1.817593134809979</c:v>
                </c:pt>
                <c:pt idx="92">
                  <c:v>1.669629998049292</c:v>
                </c:pt>
                <c:pt idx="93">
                  <c:v>1.499536805543773</c:v>
                </c:pt>
                <c:pt idx="94">
                  <c:v>1.31162803133632</c:v>
                </c:pt>
                <c:pt idx="95">
                  <c:v>1.109854123272227</c:v>
                </c:pt>
                <c:pt idx="96">
                  <c:v>0.897727962778304</c:v>
                </c:pt>
                <c:pt idx="97">
                  <c:v>0.678298058585618</c:v>
                </c:pt>
                <c:pt idx="98">
                  <c:v>0.454155672383606</c:v>
                </c:pt>
                <c:pt idx="99">
                  <c:v>0.22746403407662</c:v>
                </c:pt>
                <c:pt idx="100">
                  <c:v>-8.29321621235831E-14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4736856"/>
        <c:axId val="-2114730952"/>
      </c:scatterChart>
      <c:valAx>
        <c:axId val="-2114736856"/>
        <c:scaling>
          <c:orientation val="minMax"/>
          <c:min val="0.0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65000"/>
                <a:lumOff val="35000"/>
              </a:schemeClr>
            </a:solidFill>
            <a:prstDash val="dash"/>
          </a:ln>
        </c:spPr>
        <c:crossAx val="-2114730952"/>
        <c:crossesAt val="0.0"/>
        <c:crossBetween val="midCat"/>
        <c:majorUnit val="5.0"/>
        <c:minorUnit val="5.0"/>
      </c:valAx>
      <c:valAx>
        <c:axId val="-2114730952"/>
        <c:scaling>
          <c:orientation val="minMax"/>
          <c:max val="10.0"/>
          <c:min val="-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softer</a:t>
                </a:r>
                <a:r>
                  <a:rPr lang="en-US" baseline="0"/>
                  <a:t> &lt;-&gt; louder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4736856"/>
        <c:crossesAt val="0.0"/>
        <c:crossBetween val="midCat"/>
        <c:majorUnit val="5.0"/>
        <c:minorUnit val="5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delay relative time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partial combing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Calc!$BF$4:$BF$104</c:f>
              <c:numCache>
                <c:formatCode>General</c:formatCode>
                <c:ptCount val="101"/>
                <c:pt idx="0">
                  <c:v>0.0</c:v>
                </c:pt>
                <c:pt idx="1">
                  <c:v>0.200000000000001</c:v>
                </c:pt>
                <c:pt idx="2">
                  <c:v>0.400000000000001</c:v>
                </c:pt>
                <c:pt idx="3">
                  <c:v>0.600000000000002</c:v>
                </c:pt>
                <c:pt idx="4">
                  <c:v>0.800000000000003</c:v>
                </c:pt>
                <c:pt idx="5">
                  <c:v>1.000000000000004</c:v>
                </c:pt>
                <c:pt idx="6">
                  <c:v>1.200000000000004</c:v>
                </c:pt>
                <c:pt idx="7">
                  <c:v>1.400000000000005</c:v>
                </c:pt>
                <c:pt idx="8">
                  <c:v>1.600000000000006</c:v>
                </c:pt>
                <c:pt idx="9">
                  <c:v>1.800000000000006</c:v>
                </c:pt>
                <c:pt idx="10">
                  <c:v>2.000000000000007</c:v>
                </c:pt>
                <c:pt idx="11">
                  <c:v>2.200000000000008</c:v>
                </c:pt>
                <c:pt idx="12">
                  <c:v>2.400000000000009</c:v>
                </c:pt>
                <c:pt idx="13">
                  <c:v>2.600000000000009</c:v>
                </c:pt>
                <c:pt idx="14">
                  <c:v>2.80000000000001</c:v>
                </c:pt>
                <c:pt idx="15">
                  <c:v>3.000000000000011</c:v>
                </c:pt>
                <c:pt idx="16">
                  <c:v>3.200000000000012</c:v>
                </c:pt>
                <c:pt idx="17">
                  <c:v>3.400000000000012</c:v>
                </c:pt>
                <c:pt idx="18">
                  <c:v>3.600000000000013</c:v>
                </c:pt>
                <c:pt idx="19">
                  <c:v>3.800000000000014</c:v>
                </c:pt>
                <c:pt idx="20">
                  <c:v>4.000000000000014</c:v>
                </c:pt>
                <c:pt idx="21">
                  <c:v>4.200000000000015</c:v>
                </c:pt>
                <c:pt idx="22">
                  <c:v>4.400000000000016</c:v>
                </c:pt>
                <c:pt idx="23">
                  <c:v>4.600000000000016</c:v>
                </c:pt>
                <c:pt idx="24">
                  <c:v>4.800000000000018</c:v>
                </c:pt>
                <c:pt idx="25">
                  <c:v>5.000000000000019</c:v>
                </c:pt>
                <c:pt idx="26">
                  <c:v>5.200000000000019</c:v>
                </c:pt>
                <c:pt idx="27">
                  <c:v>5.40000000000002</c:v>
                </c:pt>
                <c:pt idx="28">
                  <c:v>5.600000000000021</c:v>
                </c:pt>
                <c:pt idx="29">
                  <c:v>5.800000000000021</c:v>
                </c:pt>
                <c:pt idx="30">
                  <c:v>6.000000000000022</c:v>
                </c:pt>
                <c:pt idx="31">
                  <c:v>6.200000000000022</c:v>
                </c:pt>
                <c:pt idx="32">
                  <c:v>6.400000000000023</c:v>
                </c:pt>
                <c:pt idx="33">
                  <c:v>6.600000000000024</c:v>
                </c:pt>
                <c:pt idx="34">
                  <c:v>6.800000000000024</c:v>
                </c:pt>
                <c:pt idx="35">
                  <c:v>7.000000000000025</c:v>
                </c:pt>
                <c:pt idx="36">
                  <c:v>7.200000000000025</c:v>
                </c:pt>
                <c:pt idx="37">
                  <c:v>7.400000000000026</c:v>
                </c:pt>
                <c:pt idx="38">
                  <c:v>7.600000000000028</c:v>
                </c:pt>
                <c:pt idx="39">
                  <c:v>7.800000000000028</c:v>
                </c:pt>
                <c:pt idx="40">
                  <c:v>8.000000000000028</c:v>
                </c:pt>
                <c:pt idx="41">
                  <c:v>8.200000000000029</c:v>
                </c:pt>
                <c:pt idx="42">
                  <c:v>8.40000000000003</c:v>
                </c:pt>
                <c:pt idx="43">
                  <c:v>8.600000000000031</c:v>
                </c:pt>
                <c:pt idx="44">
                  <c:v>8.800000000000032</c:v>
                </c:pt>
                <c:pt idx="45">
                  <c:v>9.000000000000033</c:v>
                </c:pt>
                <c:pt idx="46">
                  <c:v>9.200000000000033</c:v>
                </c:pt>
                <c:pt idx="47">
                  <c:v>9.400000000000034</c:v>
                </c:pt>
                <c:pt idx="48">
                  <c:v>9.600000000000035</c:v>
                </c:pt>
                <c:pt idx="49">
                  <c:v>9.800000000000036</c:v>
                </c:pt>
                <c:pt idx="50">
                  <c:v>10.00000000000004</c:v>
                </c:pt>
                <c:pt idx="51">
                  <c:v>10.20000000000004</c:v>
                </c:pt>
                <c:pt idx="52">
                  <c:v>10.40000000000004</c:v>
                </c:pt>
                <c:pt idx="53">
                  <c:v>10.60000000000004</c:v>
                </c:pt>
                <c:pt idx="54">
                  <c:v>10.80000000000004</c:v>
                </c:pt>
                <c:pt idx="55">
                  <c:v>11.00000000000004</c:v>
                </c:pt>
                <c:pt idx="56">
                  <c:v>11.20000000000004</c:v>
                </c:pt>
                <c:pt idx="57">
                  <c:v>11.40000000000004</c:v>
                </c:pt>
                <c:pt idx="58">
                  <c:v>11.60000000000004</c:v>
                </c:pt>
                <c:pt idx="59">
                  <c:v>11.80000000000004</c:v>
                </c:pt>
                <c:pt idx="60">
                  <c:v>12.00000000000004</c:v>
                </c:pt>
                <c:pt idx="61">
                  <c:v>12.20000000000005</c:v>
                </c:pt>
                <c:pt idx="62">
                  <c:v>12.40000000000004</c:v>
                </c:pt>
                <c:pt idx="63">
                  <c:v>12.60000000000005</c:v>
                </c:pt>
                <c:pt idx="64">
                  <c:v>12.80000000000005</c:v>
                </c:pt>
                <c:pt idx="65">
                  <c:v>13.00000000000005</c:v>
                </c:pt>
                <c:pt idx="66">
                  <c:v>13.20000000000005</c:v>
                </c:pt>
                <c:pt idx="67">
                  <c:v>13.40000000000005</c:v>
                </c:pt>
                <c:pt idx="68">
                  <c:v>13.60000000000005</c:v>
                </c:pt>
                <c:pt idx="69">
                  <c:v>13.80000000000005</c:v>
                </c:pt>
                <c:pt idx="70">
                  <c:v>14.00000000000005</c:v>
                </c:pt>
                <c:pt idx="71">
                  <c:v>14.20000000000005</c:v>
                </c:pt>
                <c:pt idx="72">
                  <c:v>14.40000000000005</c:v>
                </c:pt>
                <c:pt idx="73">
                  <c:v>14.60000000000005</c:v>
                </c:pt>
                <c:pt idx="74">
                  <c:v>14.80000000000005</c:v>
                </c:pt>
                <c:pt idx="75">
                  <c:v>15.00000000000006</c:v>
                </c:pt>
                <c:pt idx="76">
                  <c:v>15.20000000000006</c:v>
                </c:pt>
                <c:pt idx="77">
                  <c:v>15.40000000000006</c:v>
                </c:pt>
                <c:pt idx="78">
                  <c:v>15.60000000000006</c:v>
                </c:pt>
                <c:pt idx="79">
                  <c:v>15.80000000000006</c:v>
                </c:pt>
                <c:pt idx="80">
                  <c:v>16.00000000000006</c:v>
                </c:pt>
                <c:pt idx="81">
                  <c:v>16.20000000000006</c:v>
                </c:pt>
                <c:pt idx="82">
                  <c:v>16.40000000000006</c:v>
                </c:pt>
                <c:pt idx="83">
                  <c:v>16.60000000000006</c:v>
                </c:pt>
                <c:pt idx="84">
                  <c:v>16.80000000000006</c:v>
                </c:pt>
                <c:pt idx="85">
                  <c:v>17.00000000000006</c:v>
                </c:pt>
                <c:pt idx="86">
                  <c:v>17.20000000000006</c:v>
                </c:pt>
                <c:pt idx="87">
                  <c:v>17.40000000000006</c:v>
                </c:pt>
                <c:pt idx="88">
                  <c:v>17.60000000000007</c:v>
                </c:pt>
                <c:pt idx="89">
                  <c:v>17.80000000000006</c:v>
                </c:pt>
                <c:pt idx="90">
                  <c:v>18.00000000000007</c:v>
                </c:pt>
                <c:pt idx="91">
                  <c:v>18.20000000000007</c:v>
                </c:pt>
                <c:pt idx="92">
                  <c:v>18.40000000000007</c:v>
                </c:pt>
                <c:pt idx="93">
                  <c:v>18.60000000000007</c:v>
                </c:pt>
                <c:pt idx="94">
                  <c:v>18.80000000000007</c:v>
                </c:pt>
                <c:pt idx="95">
                  <c:v>19.00000000000007</c:v>
                </c:pt>
                <c:pt idx="96">
                  <c:v>19.20000000000007</c:v>
                </c:pt>
                <c:pt idx="97">
                  <c:v>19.40000000000007</c:v>
                </c:pt>
                <c:pt idx="98">
                  <c:v>19.60000000000007</c:v>
                </c:pt>
                <c:pt idx="99">
                  <c:v>19.80000000000007</c:v>
                </c:pt>
                <c:pt idx="100">
                  <c:v>20.00000000000007</c:v>
                </c:pt>
              </c:numCache>
            </c:numRef>
          </c:xVal>
          <c:yVal>
            <c:numRef>
              <c:f>Calc!$CC$4:$CC$104</c:f>
              <c:numCache>
                <c:formatCode>General</c:formatCode>
                <c:ptCount val="1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-4.657927122339899</c:v>
                </c:pt>
                <c:pt idx="86">
                  <c:v>-4.117994429092882</c:v>
                </c:pt>
                <c:pt idx="87">
                  <c:v>-3.618821509265089</c:v>
                </c:pt>
                <c:pt idx="88">
                  <c:v>-3.159503572372827</c:v>
                </c:pt>
                <c:pt idx="89">
                  <c:v>-2.73859586195752</c:v>
                </c:pt>
                <c:pt idx="90">
                  <c:v>-2.35421180975743</c:v>
                </c:pt>
                <c:pt idx="91">
                  <c:v>-2.004138898758491</c:v>
                </c:pt>
                <c:pt idx="92">
                  <c:v>-1.685957590843266</c:v>
                </c:pt>
                <c:pt idx="93">
                  <c:v>-1.397151280578022</c:v>
                </c:pt>
                <c:pt idx="94">
                  <c:v>-1.135199359845195</c:v>
                </c:pt>
                <c:pt idx="95">
                  <c:v>-0.897649747125925</c:v>
                </c:pt>
                <c:pt idx="96">
                  <c:v>-0.682170711500319</c:v>
                </c:pt>
                <c:pt idx="97">
                  <c:v>-0.486584118266578</c:v>
                </c:pt>
                <c:pt idx="98">
                  <c:v>-0.308883383777001</c:v>
                </c:pt>
                <c:pt idx="99">
                  <c:v>-0.147239720401657</c:v>
                </c:pt>
                <c:pt idx="100">
                  <c:v>6.3948846218409E-14</c:v>
                </c:pt>
              </c:numCache>
            </c:numRef>
          </c:yVal>
          <c:smooth val="1"/>
        </c:ser>
        <c:ser>
          <c:idx val="1"/>
          <c:order val="1"/>
          <c:tx>
            <c:v>full-range combing</c:v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Calc!$BF$4:$BF$104</c:f>
              <c:numCache>
                <c:formatCode>General</c:formatCode>
                <c:ptCount val="101"/>
                <c:pt idx="0">
                  <c:v>0.0</c:v>
                </c:pt>
                <c:pt idx="1">
                  <c:v>0.200000000000001</c:v>
                </c:pt>
                <c:pt idx="2">
                  <c:v>0.400000000000001</c:v>
                </c:pt>
                <c:pt idx="3">
                  <c:v>0.600000000000002</c:v>
                </c:pt>
                <c:pt idx="4">
                  <c:v>0.800000000000003</c:v>
                </c:pt>
                <c:pt idx="5">
                  <c:v>1.000000000000004</c:v>
                </c:pt>
                <c:pt idx="6">
                  <c:v>1.200000000000004</c:v>
                </c:pt>
                <c:pt idx="7">
                  <c:v>1.400000000000005</c:v>
                </c:pt>
                <c:pt idx="8">
                  <c:v>1.600000000000006</c:v>
                </c:pt>
                <c:pt idx="9">
                  <c:v>1.800000000000006</c:v>
                </c:pt>
                <c:pt idx="10">
                  <c:v>2.000000000000007</c:v>
                </c:pt>
                <c:pt idx="11">
                  <c:v>2.200000000000008</c:v>
                </c:pt>
                <c:pt idx="12">
                  <c:v>2.400000000000009</c:v>
                </c:pt>
                <c:pt idx="13">
                  <c:v>2.600000000000009</c:v>
                </c:pt>
                <c:pt idx="14">
                  <c:v>2.80000000000001</c:v>
                </c:pt>
                <c:pt idx="15">
                  <c:v>3.000000000000011</c:v>
                </c:pt>
                <c:pt idx="16">
                  <c:v>3.200000000000012</c:v>
                </c:pt>
                <c:pt idx="17">
                  <c:v>3.400000000000012</c:v>
                </c:pt>
                <c:pt idx="18">
                  <c:v>3.600000000000013</c:v>
                </c:pt>
                <c:pt idx="19">
                  <c:v>3.800000000000014</c:v>
                </c:pt>
                <c:pt idx="20">
                  <c:v>4.000000000000014</c:v>
                </c:pt>
                <c:pt idx="21">
                  <c:v>4.200000000000015</c:v>
                </c:pt>
                <c:pt idx="22">
                  <c:v>4.400000000000016</c:v>
                </c:pt>
                <c:pt idx="23">
                  <c:v>4.600000000000016</c:v>
                </c:pt>
                <c:pt idx="24">
                  <c:v>4.800000000000018</c:v>
                </c:pt>
                <c:pt idx="25">
                  <c:v>5.000000000000019</c:v>
                </c:pt>
                <c:pt idx="26">
                  <c:v>5.200000000000019</c:v>
                </c:pt>
                <c:pt idx="27">
                  <c:v>5.40000000000002</c:v>
                </c:pt>
                <c:pt idx="28">
                  <c:v>5.600000000000021</c:v>
                </c:pt>
                <c:pt idx="29">
                  <c:v>5.800000000000021</c:v>
                </c:pt>
                <c:pt idx="30">
                  <c:v>6.000000000000022</c:v>
                </c:pt>
                <c:pt idx="31">
                  <c:v>6.200000000000022</c:v>
                </c:pt>
                <c:pt idx="32">
                  <c:v>6.400000000000023</c:v>
                </c:pt>
                <c:pt idx="33">
                  <c:v>6.600000000000024</c:v>
                </c:pt>
                <c:pt idx="34">
                  <c:v>6.800000000000024</c:v>
                </c:pt>
                <c:pt idx="35">
                  <c:v>7.000000000000025</c:v>
                </c:pt>
                <c:pt idx="36">
                  <c:v>7.200000000000025</c:v>
                </c:pt>
                <c:pt idx="37">
                  <c:v>7.400000000000026</c:v>
                </c:pt>
                <c:pt idx="38">
                  <c:v>7.600000000000028</c:v>
                </c:pt>
                <c:pt idx="39">
                  <c:v>7.800000000000028</c:v>
                </c:pt>
                <c:pt idx="40">
                  <c:v>8.000000000000028</c:v>
                </c:pt>
                <c:pt idx="41">
                  <c:v>8.200000000000029</c:v>
                </c:pt>
                <c:pt idx="42">
                  <c:v>8.40000000000003</c:v>
                </c:pt>
                <c:pt idx="43">
                  <c:v>8.600000000000031</c:v>
                </c:pt>
                <c:pt idx="44">
                  <c:v>8.800000000000032</c:v>
                </c:pt>
                <c:pt idx="45">
                  <c:v>9.000000000000033</c:v>
                </c:pt>
                <c:pt idx="46">
                  <c:v>9.200000000000033</c:v>
                </c:pt>
                <c:pt idx="47">
                  <c:v>9.400000000000034</c:v>
                </c:pt>
                <c:pt idx="48">
                  <c:v>9.600000000000035</c:v>
                </c:pt>
                <c:pt idx="49">
                  <c:v>9.800000000000036</c:v>
                </c:pt>
                <c:pt idx="50">
                  <c:v>10.00000000000004</c:v>
                </c:pt>
                <c:pt idx="51">
                  <c:v>10.20000000000004</c:v>
                </c:pt>
                <c:pt idx="52">
                  <c:v>10.40000000000004</c:v>
                </c:pt>
                <c:pt idx="53">
                  <c:v>10.60000000000004</c:v>
                </c:pt>
                <c:pt idx="54">
                  <c:v>10.80000000000004</c:v>
                </c:pt>
                <c:pt idx="55">
                  <c:v>11.00000000000004</c:v>
                </c:pt>
                <c:pt idx="56">
                  <c:v>11.20000000000004</c:v>
                </c:pt>
                <c:pt idx="57">
                  <c:v>11.40000000000004</c:v>
                </c:pt>
                <c:pt idx="58">
                  <c:v>11.60000000000004</c:v>
                </c:pt>
                <c:pt idx="59">
                  <c:v>11.80000000000004</c:v>
                </c:pt>
                <c:pt idx="60">
                  <c:v>12.00000000000004</c:v>
                </c:pt>
                <c:pt idx="61">
                  <c:v>12.20000000000005</c:v>
                </c:pt>
                <c:pt idx="62">
                  <c:v>12.40000000000004</c:v>
                </c:pt>
                <c:pt idx="63">
                  <c:v>12.60000000000005</c:v>
                </c:pt>
                <c:pt idx="64">
                  <c:v>12.80000000000005</c:v>
                </c:pt>
                <c:pt idx="65">
                  <c:v>13.00000000000005</c:v>
                </c:pt>
                <c:pt idx="66">
                  <c:v>13.20000000000005</c:v>
                </c:pt>
                <c:pt idx="67">
                  <c:v>13.40000000000005</c:v>
                </c:pt>
                <c:pt idx="68">
                  <c:v>13.60000000000005</c:v>
                </c:pt>
                <c:pt idx="69">
                  <c:v>13.80000000000005</c:v>
                </c:pt>
                <c:pt idx="70">
                  <c:v>14.00000000000005</c:v>
                </c:pt>
                <c:pt idx="71">
                  <c:v>14.20000000000005</c:v>
                </c:pt>
                <c:pt idx="72">
                  <c:v>14.40000000000005</c:v>
                </c:pt>
                <c:pt idx="73">
                  <c:v>14.60000000000005</c:v>
                </c:pt>
                <c:pt idx="74">
                  <c:v>14.80000000000005</c:v>
                </c:pt>
                <c:pt idx="75">
                  <c:v>15.00000000000006</c:v>
                </c:pt>
                <c:pt idx="76">
                  <c:v>15.20000000000006</c:v>
                </c:pt>
                <c:pt idx="77">
                  <c:v>15.40000000000006</c:v>
                </c:pt>
                <c:pt idx="78">
                  <c:v>15.60000000000006</c:v>
                </c:pt>
                <c:pt idx="79">
                  <c:v>15.80000000000006</c:v>
                </c:pt>
                <c:pt idx="80">
                  <c:v>16.00000000000006</c:v>
                </c:pt>
                <c:pt idx="81">
                  <c:v>16.20000000000006</c:v>
                </c:pt>
                <c:pt idx="82">
                  <c:v>16.40000000000006</c:v>
                </c:pt>
                <c:pt idx="83">
                  <c:v>16.60000000000006</c:v>
                </c:pt>
                <c:pt idx="84">
                  <c:v>16.80000000000006</c:v>
                </c:pt>
                <c:pt idx="85">
                  <c:v>17.00000000000006</c:v>
                </c:pt>
                <c:pt idx="86">
                  <c:v>17.20000000000006</c:v>
                </c:pt>
                <c:pt idx="87">
                  <c:v>17.40000000000006</c:v>
                </c:pt>
                <c:pt idx="88">
                  <c:v>17.60000000000007</c:v>
                </c:pt>
                <c:pt idx="89">
                  <c:v>17.80000000000006</c:v>
                </c:pt>
                <c:pt idx="90">
                  <c:v>18.00000000000007</c:v>
                </c:pt>
                <c:pt idx="91">
                  <c:v>18.20000000000007</c:v>
                </c:pt>
                <c:pt idx="92">
                  <c:v>18.40000000000007</c:v>
                </c:pt>
                <c:pt idx="93">
                  <c:v>18.60000000000007</c:v>
                </c:pt>
                <c:pt idx="94">
                  <c:v>18.80000000000007</c:v>
                </c:pt>
                <c:pt idx="95">
                  <c:v>19.00000000000007</c:v>
                </c:pt>
                <c:pt idx="96">
                  <c:v>19.20000000000007</c:v>
                </c:pt>
                <c:pt idx="97">
                  <c:v>19.40000000000007</c:v>
                </c:pt>
                <c:pt idx="98">
                  <c:v>19.60000000000007</c:v>
                </c:pt>
                <c:pt idx="99">
                  <c:v>19.80000000000007</c:v>
                </c:pt>
                <c:pt idx="100">
                  <c:v>20.00000000000007</c:v>
                </c:pt>
              </c:numCache>
            </c:numRef>
          </c:xVal>
          <c:yVal>
            <c:numRef>
              <c:f>Calc!$CD$4:$CD$104</c:f>
              <c:numCache>
                <c:formatCode>General</c:formatCode>
                <c:ptCount val="101"/>
                <c:pt idx="0">
                  <c:v>-84.13407649286786</c:v>
                </c:pt>
                <c:pt idx="1">
                  <c:v>-83.5474041430451</c:v>
                </c:pt>
                <c:pt idx="2">
                  <c:v>-82.9367243708972</c:v>
                </c:pt>
                <c:pt idx="3">
                  <c:v>-82.30223088709008</c:v>
                </c:pt>
                <c:pt idx="4">
                  <c:v>-81.64423716605424</c:v>
                </c:pt>
                <c:pt idx="5">
                  <c:v>-80.96316883204332</c:v>
                </c:pt>
                <c:pt idx="6">
                  <c:v>-80.25955361318921</c:v>
                </c:pt>
                <c:pt idx="7">
                  <c:v>-79.53400940737994</c:v>
                </c:pt>
                <c:pt idx="8">
                  <c:v>-78.78723106395776</c:v>
                </c:pt>
                <c:pt idx="9">
                  <c:v>-78.0199764942463</c:v>
                </c:pt>
                <c:pt idx="10">
                  <c:v>-77.23305268745337</c:v>
                </c:pt>
                <c:pt idx="11">
                  <c:v>-76.42730213670667</c:v>
                </c:pt>
                <c:pt idx="12">
                  <c:v>-75.60359008524332</c:v>
                </c:pt>
                <c:pt idx="13">
                  <c:v>-74.76279289757899</c:v>
                </c:pt>
                <c:pt idx="14">
                  <c:v>-73.90578775575048</c:v>
                </c:pt>
                <c:pt idx="15">
                  <c:v>-73.03344378481475</c:v>
                </c:pt>
                <c:pt idx="16">
                  <c:v>-72.14661463012757</c:v>
                </c:pt>
                <c:pt idx="17">
                  <c:v>-71.24613244418488</c:v>
                </c:pt>
                <c:pt idx="18">
                  <c:v>-70.33280319338806</c:v>
                </c:pt>
                <c:pt idx="19">
                  <c:v>-69.407403163753</c:v>
                </c:pt>
                <c:pt idx="20">
                  <c:v>-68.47067652709029</c:v>
                </c:pt>
                <c:pt idx="21">
                  <c:v>-67.52333382284611</c:v>
                </c:pt>
                <c:pt idx="22">
                  <c:v>-66.56605121287461</c:v>
                </c:pt>
                <c:pt idx="23">
                  <c:v>-65.59947037439269</c:v>
                </c:pt>
                <c:pt idx="24">
                  <c:v>-64.62419890809929</c:v>
                </c:pt>
                <c:pt idx="25">
                  <c:v>-63.64081115220238</c:v>
                </c:pt>
                <c:pt idx="26">
                  <c:v>-62.64984930758256</c:v>
                </c:pt>
                <c:pt idx="27">
                  <c:v>-61.6518247936081</c:v>
                </c:pt>
                <c:pt idx="28">
                  <c:v>-60.64721976758567</c:v>
                </c:pt>
                <c:pt idx="29">
                  <c:v>-59.6364887531221</c:v>
                </c:pt>
                <c:pt idx="30">
                  <c:v>-58.62006033360311</c:v>
                </c:pt>
                <c:pt idx="31">
                  <c:v>-57.59833887652217</c:v>
                </c:pt>
                <c:pt idx="32">
                  <c:v>-56.57170626255844</c:v>
                </c:pt>
                <c:pt idx="33">
                  <c:v>-55.54052360020664</c:v>
                </c:pt>
                <c:pt idx="34">
                  <c:v>-54.50513291253618</c:v>
                </c:pt>
                <c:pt idx="35">
                  <c:v>-53.4658587874433</c:v>
                </c:pt>
                <c:pt idx="36">
                  <c:v>-52.42300998670541</c:v>
                </c:pt>
                <c:pt idx="37">
                  <c:v>-51.37688101239077</c:v>
                </c:pt>
                <c:pt idx="38">
                  <c:v>-50.32775363184702</c:v>
                </c:pt>
                <c:pt idx="39">
                  <c:v>-49.27589836470796</c:v>
                </c:pt>
                <c:pt idx="40">
                  <c:v>-48.22157593722344</c:v>
                </c:pt>
                <c:pt idx="41">
                  <c:v>-47.16503871082524</c:v>
                </c:pt>
                <c:pt idx="42">
                  <c:v>-46.10653209327634</c:v>
                </c:pt>
                <c:pt idx="43">
                  <c:v>-45.04629594208422</c:v>
                </c:pt>
                <c:pt idx="44">
                  <c:v>-43.98456597115968</c:v>
                </c:pt>
                <c:pt idx="45">
                  <c:v>-42.92157517303022</c:v>
                </c:pt>
                <c:pt idx="46">
                  <c:v>-41.85755527033135</c:v>
                </c:pt>
                <c:pt idx="47">
                  <c:v>-40.7927382118538</c:v>
                </c:pt>
                <c:pt idx="48">
                  <c:v>-39.72735773017647</c:v>
                </c:pt>
                <c:pt idx="49">
                  <c:v>-38.66165097991787</c:v>
                </c:pt>
                <c:pt idx="50">
                  <c:v>-37.5958602779508</c:v>
                </c:pt>
                <c:pt idx="51">
                  <c:v>-36.53023496960495</c:v>
                </c:pt>
                <c:pt idx="52">
                  <c:v>-35.46503344798812</c:v>
                </c:pt>
                <c:pt idx="53">
                  <c:v>-34.40052535715247</c:v>
                </c:pt>
                <c:pt idx="54">
                  <c:v>-33.33699401397078</c:v>
                </c:pt>
                <c:pt idx="55">
                  <c:v>-32.27473908832314</c:v>
                </c:pt>
                <c:pt idx="56">
                  <c:v>-31.21407958655519</c:v>
                </c:pt>
                <c:pt idx="57">
                  <c:v>-30.15535718916085</c:v>
                </c:pt>
                <c:pt idx="58">
                  <c:v>-29.09894000021325</c:v>
                </c:pt>
                <c:pt idx="59">
                  <c:v>-28.04522677308603</c:v>
                </c:pt>
                <c:pt idx="60">
                  <c:v>-26.99465168420632</c:v>
                </c:pt>
                <c:pt idx="61">
                  <c:v>-25.947689733496</c:v>
                </c:pt>
                <c:pt idx="62">
                  <c:v>-24.90486285601875</c:v>
                </c:pt>
                <c:pt idx="63">
                  <c:v>-23.86674683294731</c:v>
                </c:pt>
                <c:pt idx="64">
                  <c:v>-22.83397908944359</c:v>
                </c:pt>
                <c:pt idx="65">
                  <c:v>-21.807267459649</c:v>
                </c:pt>
                <c:pt idx="66">
                  <c:v>-20.78739998070587</c:v>
                </c:pt>
                <c:pt idx="67">
                  <c:v>-19.77525574289577</c:v>
                </c:pt>
                <c:pt idx="68">
                  <c:v>-18.77181676375363</c:v>
                </c:pt>
                <c:pt idx="69">
                  <c:v>-17.77818075996137</c:v>
                </c:pt>
                <c:pt idx="70">
                  <c:v>-16.79557454863379</c:v>
                </c:pt>
                <c:pt idx="71">
                  <c:v>-15.8253676033966</c:v>
                </c:pt>
                <c:pt idx="72">
                  <c:v>-14.86908500336474</c:v>
                </c:pt>
                <c:pt idx="73">
                  <c:v>-13.92841863002106</c:v>
                </c:pt>
                <c:pt idx="74">
                  <c:v>-13.00523498249016</c:v>
                </c:pt>
                <c:pt idx="75">
                  <c:v>-12.10157741099589</c:v>
                </c:pt>
                <c:pt idx="76">
                  <c:v>-11.21965996458218</c:v>
                </c:pt>
                <c:pt idx="77">
                  <c:v>-10.3618495251623</c:v>
                </c:pt>
                <c:pt idx="78">
                  <c:v>-9.530632647406555</c:v>
                </c:pt>
                <c:pt idx="79">
                  <c:v>-8.728563817268473</c:v>
                </c:pt>
                <c:pt idx="80">
                  <c:v>-7.958193002626558</c:v>
                </c:pt>
                <c:pt idx="81">
                  <c:v>-7.221972666335475</c:v>
                </c:pt>
                <c:pt idx="82">
                  <c:v>-6.522147888228425</c:v>
                </c:pt>
                <c:pt idx="83">
                  <c:v>-5.860637511697355</c:v>
                </c:pt>
                <c:pt idx="84">
                  <c:v>-5.238918353635775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4647704"/>
        <c:axId val="-2114641928"/>
      </c:scatterChart>
      <c:valAx>
        <c:axId val="-2114647704"/>
        <c:scaling>
          <c:orientation val="minMax"/>
          <c:min val="0.0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65000"/>
                <a:lumOff val="35000"/>
              </a:schemeClr>
            </a:solidFill>
            <a:prstDash val="dash"/>
          </a:ln>
        </c:spPr>
        <c:crossAx val="-2114641928"/>
        <c:crossesAt val="0.0"/>
        <c:crossBetween val="midCat"/>
        <c:majorUnit val="5.0"/>
        <c:minorUnit val="5.0"/>
      </c:valAx>
      <c:valAx>
        <c:axId val="-2114641928"/>
        <c:scaling>
          <c:orientation val="minMax"/>
          <c:max val="10.0"/>
          <c:min val="-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later &lt;-&gt; earlier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4647704"/>
        <c:crossesAt val="0.0"/>
        <c:crossBetween val="midCat"/>
        <c:majorUnit val="5.0"/>
        <c:minorUnit val="5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ripple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isolation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Calc!$BF$4:$BF$104</c:f>
              <c:numCache>
                <c:formatCode>General</c:formatCode>
                <c:ptCount val="101"/>
                <c:pt idx="0">
                  <c:v>0.0</c:v>
                </c:pt>
                <c:pt idx="1">
                  <c:v>0.200000000000001</c:v>
                </c:pt>
                <c:pt idx="2">
                  <c:v>0.400000000000001</c:v>
                </c:pt>
                <c:pt idx="3">
                  <c:v>0.600000000000002</c:v>
                </c:pt>
                <c:pt idx="4">
                  <c:v>0.800000000000003</c:v>
                </c:pt>
                <c:pt idx="5">
                  <c:v>1.000000000000004</c:v>
                </c:pt>
                <c:pt idx="6">
                  <c:v>1.200000000000004</c:v>
                </c:pt>
                <c:pt idx="7">
                  <c:v>1.400000000000005</c:v>
                </c:pt>
                <c:pt idx="8">
                  <c:v>1.600000000000006</c:v>
                </c:pt>
                <c:pt idx="9">
                  <c:v>1.800000000000006</c:v>
                </c:pt>
                <c:pt idx="10">
                  <c:v>2.000000000000007</c:v>
                </c:pt>
                <c:pt idx="11">
                  <c:v>2.200000000000008</c:v>
                </c:pt>
                <c:pt idx="12">
                  <c:v>2.400000000000009</c:v>
                </c:pt>
                <c:pt idx="13">
                  <c:v>2.600000000000009</c:v>
                </c:pt>
                <c:pt idx="14">
                  <c:v>2.80000000000001</c:v>
                </c:pt>
                <c:pt idx="15">
                  <c:v>3.000000000000011</c:v>
                </c:pt>
                <c:pt idx="16">
                  <c:v>3.200000000000012</c:v>
                </c:pt>
                <c:pt idx="17">
                  <c:v>3.400000000000012</c:v>
                </c:pt>
                <c:pt idx="18">
                  <c:v>3.600000000000013</c:v>
                </c:pt>
                <c:pt idx="19">
                  <c:v>3.800000000000014</c:v>
                </c:pt>
                <c:pt idx="20">
                  <c:v>4.000000000000014</c:v>
                </c:pt>
                <c:pt idx="21">
                  <c:v>4.200000000000015</c:v>
                </c:pt>
                <c:pt idx="22">
                  <c:v>4.400000000000016</c:v>
                </c:pt>
                <c:pt idx="23">
                  <c:v>4.600000000000016</c:v>
                </c:pt>
                <c:pt idx="24">
                  <c:v>4.800000000000018</c:v>
                </c:pt>
                <c:pt idx="25">
                  <c:v>5.000000000000019</c:v>
                </c:pt>
                <c:pt idx="26">
                  <c:v>5.200000000000019</c:v>
                </c:pt>
                <c:pt idx="27">
                  <c:v>5.40000000000002</c:v>
                </c:pt>
                <c:pt idx="28">
                  <c:v>5.600000000000021</c:v>
                </c:pt>
                <c:pt idx="29">
                  <c:v>5.800000000000021</c:v>
                </c:pt>
                <c:pt idx="30">
                  <c:v>6.000000000000022</c:v>
                </c:pt>
                <c:pt idx="31">
                  <c:v>6.200000000000022</c:v>
                </c:pt>
                <c:pt idx="32">
                  <c:v>6.400000000000023</c:v>
                </c:pt>
                <c:pt idx="33">
                  <c:v>6.600000000000024</c:v>
                </c:pt>
                <c:pt idx="34">
                  <c:v>6.800000000000024</c:v>
                </c:pt>
                <c:pt idx="35">
                  <c:v>7.000000000000025</c:v>
                </c:pt>
                <c:pt idx="36">
                  <c:v>7.200000000000025</c:v>
                </c:pt>
                <c:pt idx="37">
                  <c:v>7.400000000000026</c:v>
                </c:pt>
                <c:pt idx="38">
                  <c:v>7.600000000000028</c:v>
                </c:pt>
                <c:pt idx="39">
                  <c:v>7.800000000000028</c:v>
                </c:pt>
                <c:pt idx="40">
                  <c:v>8.000000000000028</c:v>
                </c:pt>
                <c:pt idx="41">
                  <c:v>8.200000000000029</c:v>
                </c:pt>
                <c:pt idx="42">
                  <c:v>8.40000000000003</c:v>
                </c:pt>
                <c:pt idx="43">
                  <c:v>8.600000000000031</c:v>
                </c:pt>
                <c:pt idx="44">
                  <c:v>8.800000000000032</c:v>
                </c:pt>
                <c:pt idx="45">
                  <c:v>9.000000000000033</c:v>
                </c:pt>
                <c:pt idx="46">
                  <c:v>9.200000000000033</c:v>
                </c:pt>
                <c:pt idx="47">
                  <c:v>9.400000000000034</c:v>
                </c:pt>
                <c:pt idx="48">
                  <c:v>9.600000000000035</c:v>
                </c:pt>
                <c:pt idx="49">
                  <c:v>9.800000000000036</c:v>
                </c:pt>
                <c:pt idx="50">
                  <c:v>10.00000000000004</c:v>
                </c:pt>
                <c:pt idx="51">
                  <c:v>10.20000000000004</c:v>
                </c:pt>
                <c:pt idx="52">
                  <c:v>10.40000000000004</c:v>
                </c:pt>
                <c:pt idx="53">
                  <c:v>10.60000000000004</c:v>
                </c:pt>
                <c:pt idx="54">
                  <c:v>10.80000000000004</c:v>
                </c:pt>
                <c:pt idx="55">
                  <c:v>11.00000000000004</c:v>
                </c:pt>
                <c:pt idx="56">
                  <c:v>11.20000000000004</c:v>
                </c:pt>
                <c:pt idx="57">
                  <c:v>11.40000000000004</c:v>
                </c:pt>
                <c:pt idx="58">
                  <c:v>11.60000000000004</c:v>
                </c:pt>
                <c:pt idx="59">
                  <c:v>11.80000000000004</c:v>
                </c:pt>
                <c:pt idx="60">
                  <c:v>12.00000000000004</c:v>
                </c:pt>
                <c:pt idx="61">
                  <c:v>12.20000000000005</c:v>
                </c:pt>
                <c:pt idx="62">
                  <c:v>12.40000000000004</c:v>
                </c:pt>
                <c:pt idx="63">
                  <c:v>12.60000000000005</c:v>
                </c:pt>
                <c:pt idx="64">
                  <c:v>12.80000000000005</c:v>
                </c:pt>
                <c:pt idx="65">
                  <c:v>13.00000000000005</c:v>
                </c:pt>
                <c:pt idx="66">
                  <c:v>13.20000000000005</c:v>
                </c:pt>
                <c:pt idx="67">
                  <c:v>13.40000000000005</c:v>
                </c:pt>
                <c:pt idx="68">
                  <c:v>13.60000000000005</c:v>
                </c:pt>
                <c:pt idx="69">
                  <c:v>13.80000000000005</c:v>
                </c:pt>
                <c:pt idx="70">
                  <c:v>14.00000000000005</c:v>
                </c:pt>
                <c:pt idx="71">
                  <c:v>14.20000000000005</c:v>
                </c:pt>
                <c:pt idx="72">
                  <c:v>14.40000000000005</c:v>
                </c:pt>
                <c:pt idx="73">
                  <c:v>14.60000000000005</c:v>
                </c:pt>
                <c:pt idx="74">
                  <c:v>14.80000000000005</c:v>
                </c:pt>
                <c:pt idx="75">
                  <c:v>15.00000000000006</c:v>
                </c:pt>
                <c:pt idx="76">
                  <c:v>15.20000000000006</c:v>
                </c:pt>
                <c:pt idx="77">
                  <c:v>15.40000000000006</c:v>
                </c:pt>
                <c:pt idx="78">
                  <c:v>15.60000000000006</c:v>
                </c:pt>
                <c:pt idx="79">
                  <c:v>15.80000000000006</c:v>
                </c:pt>
                <c:pt idx="80">
                  <c:v>16.00000000000006</c:v>
                </c:pt>
                <c:pt idx="81">
                  <c:v>16.20000000000006</c:v>
                </c:pt>
                <c:pt idx="82">
                  <c:v>16.40000000000006</c:v>
                </c:pt>
                <c:pt idx="83">
                  <c:v>16.60000000000006</c:v>
                </c:pt>
                <c:pt idx="84">
                  <c:v>16.80000000000006</c:v>
                </c:pt>
                <c:pt idx="85">
                  <c:v>17.00000000000006</c:v>
                </c:pt>
                <c:pt idx="86">
                  <c:v>17.20000000000006</c:v>
                </c:pt>
                <c:pt idx="87">
                  <c:v>17.40000000000006</c:v>
                </c:pt>
                <c:pt idx="88">
                  <c:v>17.60000000000007</c:v>
                </c:pt>
                <c:pt idx="89">
                  <c:v>17.80000000000006</c:v>
                </c:pt>
                <c:pt idx="90">
                  <c:v>18.00000000000007</c:v>
                </c:pt>
                <c:pt idx="91">
                  <c:v>18.20000000000007</c:v>
                </c:pt>
                <c:pt idx="92">
                  <c:v>18.40000000000007</c:v>
                </c:pt>
                <c:pt idx="93">
                  <c:v>18.60000000000007</c:v>
                </c:pt>
                <c:pt idx="94">
                  <c:v>18.80000000000007</c:v>
                </c:pt>
                <c:pt idx="95">
                  <c:v>19.00000000000007</c:v>
                </c:pt>
                <c:pt idx="96">
                  <c:v>19.20000000000007</c:v>
                </c:pt>
                <c:pt idx="97">
                  <c:v>19.40000000000007</c:v>
                </c:pt>
                <c:pt idx="98">
                  <c:v>19.60000000000007</c:v>
                </c:pt>
                <c:pt idx="99">
                  <c:v>19.80000000000007</c:v>
                </c:pt>
                <c:pt idx="100">
                  <c:v>20.00000000000007</c:v>
                </c:pt>
              </c:numCache>
            </c:numRef>
          </c:xVal>
          <c:yVal>
            <c:numRef>
              <c:f>Calc!$CA$4:$CA$104</c:f>
              <c:numCache>
                <c:formatCode>General</c:formatCode>
                <c:ptCount val="101"/>
                <c:pt idx="0">
                  <c:v>0.966612795509906</c:v>
                </c:pt>
                <c:pt idx="1">
                  <c:v>0.978684637842367</c:v>
                </c:pt>
                <c:pt idx="2">
                  <c:v>0.992752790310913</c:v>
                </c:pt>
                <c:pt idx="3">
                  <c:v>1.008875067208709</c:v>
                </c:pt>
                <c:pt idx="4">
                  <c:v>1.02710341195391</c:v>
                </c:pt>
                <c:pt idx="5">
                  <c:v>1.047484100149031</c:v>
                </c:pt>
                <c:pt idx="6">
                  <c:v>1.07005813840252</c:v>
                </c:pt>
                <c:pt idx="7">
                  <c:v>1.094861835134395</c:v>
                </c:pt>
                <c:pt idx="8">
                  <c:v>1.121927512604383</c:v>
                </c:pt>
                <c:pt idx="9">
                  <c:v>1.151284325559079</c:v>
                </c:pt>
                <c:pt idx="10">
                  <c:v>1.182959151156531</c:v>
                </c:pt>
                <c:pt idx="11">
                  <c:v>1.216977516797385</c:v>
                </c:pt>
                <c:pt idx="12">
                  <c:v>1.25336453653906</c:v>
                </c:pt>
                <c:pt idx="13">
                  <c:v>1.29214583215828</c:v>
                </c:pt>
                <c:pt idx="14">
                  <c:v>1.333348420941586</c:v>
                </c:pt>
                <c:pt idx="15">
                  <c:v>1.377001558311537</c:v>
                </c:pt>
                <c:pt idx="16">
                  <c:v>1.423137528980462</c:v>
                </c:pt>
                <c:pt idx="17">
                  <c:v>1.471792385171621</c:v>
                </c:pt>
                <c:pt idx="18">
                  <c:v>1.523006634417737</c:v>
                </c:pt>
                <c:pt idx="19">
                  <c:v>1.576825882520616</c:v>
                </c:pt>
                <c:pt idx="20">
                  <c:v>1.633301439499348</c:v>
                </c:pt>
                <c:pt idx="21">
                  <c:v>1.692490897889097</c:v>
                </c:pt>
                <c:pt idx="22">
                  <c:v>1.754458693721361</c:v>
                </c:pt>
                <c:pt idx="23">
                  <c:v>1.819276661070003</c:v>
                </c:pt>
                <c:pt idx="24">
                  <c:v>1.887024591323296</c:v>
                </c:pt>
                <c:pt idx="25">
                  <c:v>1.957790808464807</c:v>
                </c:pt>
                <c:pt idx="26">
                  <c:v>2.031672771718416</c:v>
                </c:pt>
                <c:pt idx="27">
                  <c:v>2.108777717020526</c:v>
                </c:pt>
                <c:pt idx="28">
                  <c:v>2.18922334899515</c:v>
                </c:pt>
                <c:pt idx="29">
                  <c:v>2.273138595481676</c:v>
                </c:pt>
                <c:pt idx="30">
                  <c:v>2.360664437249667</c:v>
                </c:pt>
                <c:pt idx="31">
                  <c:v>2.451954826373745</c:v>
                </c:pt>
                <c:pt idx="32">
                  <c:v>2.547177707878512</c:v>
                </c:pt>
                <c:pt idx="33">
                  <c:v>2.64651616074485</c:v>
                </c:pt>
                <c:pt idx="34">
                  <c:v>2.750169676248802</c:v>
                </c:pt>
                <c:pt idx="35">
                  <c:v>2.85835559394722</c:v>
                </c:pt>
                <c:pt idx="36">
                  <c:v>2.971310718509304</c:v>
                </c:pt>
                <c:pt idx="37">
                  <c:v>3.089293144120191</c:v>
                </c:pt>
                <c:pt idx="38">
                  <c:v>3.212584317476125</c:v>
                </c:pt>
                <c:pt idx="39">
                  <c:v>3.341491375609289</c:v>
                </c:pt>
                <c:pt idx="40">
                  <c:v>3.476349801124554</c:v>
                </c:pt>
                <c:pt idx="41">
                  <c:v>3.617526445156326</c:v>
                </c:pt>
                <c:pt idx="42">
                  <c:v>3.765422977788582</c:v>
                </c:pt>
                <c:pt idx="43">
                  <c:v>3.920479837246399</c:v>
                </c:pt>
                <c:pt idx="44">
                  <c:v>4.083180763406322</c:v>
                </c:pt>
                <c:pt idx="45">
                  <c:v>4.254058018794495</c:v>
                </c:pt>
                <c:pt idx="46">
                  <c:v>4.433698422172524</c:v>
                </c:pt>
                <c:pt idx="47">
                  <c:v>4.622750347275854</c:v>
                </c:pt>
                <c:pt idx="48">
                  <c:v>4.821931873897936</c:v>
                </c:pt>
                <c:pt idx="49">
                  <c:v>5.032040322493967</c:v>
                </c:pt>
                <c:pt idx="50">
                  <c:v>5.253963459777749</c:v>
                </c:pt>
                <c:pt idx="51">
                  <c:v>5.488692735471033</c:v>
                </c:pt>
                <c:pt idx="52">
                  <c:v>5.737339005066865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v>combination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noFill/>
              </a:ln>
            </c:spPr>
          </c:marker>
          <c:xVal>
            <c:numRef>
              <c:f>Calc!$BF$4:$BF$104</c:f>
              <c:numCache>
                <c:formatCode>General</c:formatCode>
                <c:ptCount val="101"/>
                <c:pt idx="0">
                  <c:v>0.0</c:v>
                </c:pt>
                <c:pt idx="1">
                  <c:v>0.200000000000001</c:v>
                </c:pt>
                <c:pt idx="2">
                  <c:v>0.400000000000001</c:v>
                </c:pt>
                <c:pt idx="3">
                  <c:v>0.600000000000002</c:v>
                </c:pt>
                <c:pt idx="4">
                  <c:v>0.800000000000003</c:v>
                </c:pt>
                <c:pt idx="5">
                  <c:v>1.000000000000004</c:v>
                </c:pt>
                <c:pt idx="6">
                  <c:v>1.200000000000004</c:v>
                </c:pt>
                <c:pt idx="7">
                  <c:v>1.400000000000005</c:v>
                </c:pt>
                <c:pt idx="8">
                  <c:v>1.600000000000006</c:v>
                </c:pt>
                <c:pt idx="9">
                  <c:v>1.800000000000006</c:v>
                </c:pt>
                <c:pt idx="10">
                  <c:v>2.000000000000007</c:v>
                </c:pt>
                <c:pt idx="11">
                  <c:v>2.200000000000008</c:v>
                </c:pt>
                <c:pt idx="12">
                  <c:v>2.400000000000009</c:v>
                </c:pt>
                <c:pt idx="13">
                  <c:v>2.600000000000009</c:v>
                </c:pt>
                <c:pt idx="14">
                  <c:v>2.80000000000001</c:v>
                </c:pt>
                <c:pt idx="15">
                  <c:v>3.000000000000011</c:v>
                </c:pt>
                <c:pt idx="16">
                  <c:v>3.200000000000012</c:v>
                </c:pt>
                <c:pt idx="17">
                  <c:v>3.400000000000012</c:v>
                </c:pt>
                <c:pt idx="18">
                  <c:v>3.600000000000013</c:v>
                </c:pt>
                <c:pt idx="19">
                  <c:v>3.800000000000014</c:v>
                </c:pt>
                <c:pt idx="20">
                  <c:v>4.000000000000014</c:v>
                </c:pt>
                <c:pt idx="21">
                  <c:v>4.200000000000015</c:v>
                </c:pt>
                <c:pt idx="22">
                  <c:v>4.400000000000016</c:v>
                </c:pt>
                <c:pt idx="23">
                  <c:v>4.600000000000016</c:v>
                </c:pt>
                <c:pt idx="24">
                  <c:v>4.800000000000018</c:v>
                </c:pt>
                <c:pt idx="25">
                  <c:v>5.000000000000019</c:v>
                </c:pt>
                <c:pt idx="26">
                  <c:v>5.200000000000019</c:v>
                </c:pt>
                <c:pt idx="27">
                  <c:v>5.40000000000002</c:v>
                </c:pt>
                <c:pt idx="28">
                  <c:v>5.600000000000021</c:v>
                </c:pt>
                <c:pt idx="29">
                  <c:v>5.800000000000021</c:v>
                </c:pt>
                <c:pt idx="30">
                  <c:v>6.000000000000022</c:v>
                </c:pt>
                <c:pt idx="31">
                  <c:v>6.200000000000022</c:v>
                </c:pt>
                <c:pt idx="32">
                  <c:v>6.400000000000023</c:v>
                </c:pt>
                <c:pt idx="33">
                  <c:v>6.600000000000024</c:v>
                </c:pt>
                <c:pt idx="34">
                  <c:v>6.800000000000024</c:v>
                </c:pt>
                <c:pt idx="35">
                  <c:v>7.000000000000025</c:v>
                </c:pt>
                <c:pt idx="36">
                  <c:v>7.200000000000025</c:v>
                </c:pt>
                <c:pt idx="37">
                  <c:v>7.400000000000026</c:v>
                </c:pt>
                <c:pt idx="38">
                  <c:v>7.600000000000028</c:v>
                </c:pt>
                <c:pt idx="39">
                  <c:v>7.800000000000028</c:v>
                </c:pt>
                <c:pt idx="40">
                  <c:v>8.000000000000028</c:v>
                </c:pt>
                <c:pt idx="41">
                  <c:v>8.200000000000029</c:v>
                </c:pt>
                <c:pt idx="42">
                  <c:v>8.40000000000003</c:v>
                </c:pt>
                <c:pt idx="43">
                  <c:v>8.600000000000031</c:v>
                </c:pt>
                <c:pt idx="44">
                  <c:v>8.800000000000032</c:v>
                </c:pt>
                <c:pt idx="45">
                  <c:v>9.000000000000033</c:v>
                </c:pt>
                <c:pt idx="46">
                  <c:v>9.200000000000033</c:v>
                </c:pt>
                <c:pt idx="47">
                  <c:v>9.400000000000034</c:v>
                </c:pt>
                <c:pt idx="48">
                  <c:v>9.600000000000035</c:v>
                </c:pt>
                <c:pt idx="49">
                  <c:v>9.800000000000036</c:v>
                </c:pt>
                <c:pt idx="50">
                  <c:v>10.00000000000004</c:v>
                </c:pt>
                <c:pt idx="51">
                  <c:v>10.20000000000004</c:v>
                </c:pt>
                <c:pt idx="52">
                  <c:v>10.40000000000004</c:v>
                </c:pt>
                <c:pt idx="53">
                  <c:v>10.60000000000004</c:v>
                </c:pt>
                <c:pt idx="54">
                  <c:v>10.80000000000004</c:v>
                </c:pt>
                <c:pt idx="55">
                  <c:v>11.00000000000004</c:v>
                </c:pt>
                <c:pt idx="56">
                  <c:v>11.20000000000004</c:v>
                </c:pt>
                <c:pt idx="57">
                  <c:v>11.40000000000004</c:v>
                </c:pt>
                <c:pt idx="58">
                  <c:v>11.60000000000004</c:v>
                </c:pt>
                <c:pt idx="59">
                  <c:v>11.80000000000004</c:v>
                </c:pt>
                <c:pt idx="60">
                  <c:v>12.00000000000004</c:v>
                </c:pt>
                <c:pt idx="61">
                  <c:v>12.20000000000005</c:v>
                </c:pt>
                <c:pt idx="62">
                  <c:v>12.40000000000004</c:v>
                </c:pt>
                <c:pt idx="63">
                  <c:v>12.60000000000005</c:v>
                </c:pt>
                <c:pt idx="64">
                  <c:v>12.80000000000005</c:v>
                </c:pt>
                <c:pt idx="65">
                  <c:v>13.00000000000005</c:v>
                </c:pt>
                <c:pt idx="66">
                  <c:v>13.20000000000005</c:v>
                </c:pt>
                <c:pt idx="67">
                  <c:v>13.40000000000005</c:v>
                </c:pt>
                <c:pt idx="68">
                  <c:v>13.60000000000005</c:v>
                </c:pt>
                <c:pt idx="69">
                  <c:v>13.80000000000005</c:v>
                </c:pt>
                <c:pt idx="70">
                  <c:v>14.00000000000005</c:v>
                </c:pt>
                <c:pt idx="71">
                  <c:v>14.20000000000005</c:v>
                </c:pt>
                <c:pt idx="72">
                  <c:v>14.40000000000005</c:v>
                </c:pt>
                <c:pt idx="73">
                  <c:v>14.60000000000005</c:v>
                </c:pt>
                <c:pt idx="74">
                  <c:v>14.80000000000005</c:v>
                </c:pt>
                <c:pt idx="75">
                  <c:v>15.00000000000006</c:v>
                </c:pt>
                <c:pt idx="76">
                  <c:v>15.20000000000006</c:v>
                </c:pt>
                <c:pt idx="77">
                  <c:v>15.40000000000006</c:v>
                </c:pt>
                <c:pt idx="78">
                  <c:v>15.60000000000006</c:v>
                </c:pt>
                <c:pt idx="79">
                  <c:v>15.80000000000006</c:v>
                </c:pt>
                <c:pt idx="80">
                  <c:v>16.00000000000006</c:v>
                </c:pt>
                <c:pt idx="81">
                  <c:v>16.20000000000006</c:v>
                </c:pt>
                <c:pt idx="82">
                  <c:v>16.40000000000006</c:v>
                </c:pt>
                <c:pt idx="83">
                  <c:v>16.60000000000006</c:v>
                </c:pt>
                <c:pt idx="84">
                  <c:v>16.80000000000006</c:v>
                </c:pt>
                <c:pt idx="85">
                  <c:v>17.00000000000006</c:v>
                </c:pt>
                <c:pt idx="86">
                  <c:v>17.20000000000006</c:v>
                </c:pt>
                <c:pt idx="87">
                  <c:v>17.40000000000006</c:v>
                </c:pt>
                <c:pt idx="88">
                  <c:v>17.60000000000007</c:v>
                </c:pt>
                <c:pt idx="89">
                  <c:v>17.80000000000006</c:v>
                </c:pt>
                <c:pt idx="90">
                  <c:v>18.00000000000007</c:v>
                </c:pt>
                <c:pt idx="91">
                  <c:v>18.20000000000007</c:v>
                </c:pt>
                <c:pt idx="92">
                  <c:v>18.40000000000007</c:v>
                </c:pt>
                <c:pt idx="93">
                  <c:v>18.60000000000007</c:v>
                </c:pt>
                <c:pt idx="94">
                  <c:v>18.80000000000007</c:v>
                </c:pt>
                <c:pt idx="95">
                  <c:v>19.00000000000007</c:v>
                </c:pt>
                <c:pt idx="96">
                  <c:v>19.20000000000007</c:v>
                </c:pt>
                <c:pt idx="97">
                  <c:v>19.40000000000007</c:v>
                </c:pt>
                <c:pt idx="98">
                  <c:v>19.60000000000007</c:v>
                </c:pt>
                <c:pt idx="99">
                  <c:v>19.80000000000007</c:v>
                </c:pt>
                <c:pt idx="100">
                  <c:v>20.00000000000007</c:v>
                </c:pt>
              </c:numCache>
            </c:numRef>
          </c:xVal>
          <c:yVal>
            <c:numRef>
              <c:f>Calc!$BZ$4:$BZ$104</c:f>
              <c:numCache>
                <c:formatCode>General</c:formatCode>
                <c:ptCount val="1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6.001151318083678</c:v>
                </c:pt>
                <c:pt idx="54">
                  <c:v>6.281539517021911</c:v>
                </c:pt>
                <c:pt idx="55">
                  <c:v>6.580101615223273</c:v>
                </c:pt>
                <c:pt idx="56">
                  <c:v>6.89865722563734</c:v>
                </c:pt>
                <c:pt idx="57">
                  <c:v>7.239288732090324</c:v>
                </c:pt>
                <c:pt idx="58">
                  <c:v>7.604392482824278</c:v>
                </c:pt>
                <c:pt idx="59">
                  <c:v>7.996743124044773</c:v>
                </c:pt>
                <c:pt idx="60">
                  <c:v>8.419575406475315</c:v>
                </c:pt>
                <c:pt idx="61">
                  <c:v>8.876689595109478</c:v>
                </c:pt>
                <c:pt idx="62">
                  <c:v>9.372589328082696</c:v>
                </c:pt>
                <c:pt idx="63">
                  <c:v>9.912664973683556</c:v>
                </c:pt>
                <c:pt idx="64">
                  <c:v>10.50344221559125</c:v>
                </c:pt>
                <c:pt idx="65">
                  <c:v>11.15292653973038</c:v>
                </c:pt>
                <c:pt idx="66">
                  <c:v>11.87109284042011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</c:numCache>
            </c:numRef>
          </c:yVal>
          <c:smooth val="1"/>
        </c:ser>
        <c:ser>
          <c:idx val="0"/>
          <c:order val="2"/>
          <c:tx>
            <c:v>combing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Calc!$BF$4:$BF$104</c:f>
              <c:numCache>
                <c:formatCode>General</c:formatCode>
                <c:ptCount val="101"/>
                <c:pt idx="0">
                  <c:v>0.0</c:v>
                </c:pt>
                <c:pt idx="1">
                  <c:v>0.200000000000001</c:v>
                </c:pt>
                <c:pt idx="2">
                  <c:v>0.400000000000001</c:v>
                </c:pt>
                <c:pt idx="3">
                  <c:v>0.600000000000002</c:v>
                </c:pt>
                <c:pt idx="4">
                  <c:v>0.800000000000003</c:v>
                </c:pt>
                <c:pt idx="5">
                  <c:v>1.000000000000004</c:v>
                </c:pt>
                <c:pt idx="6">
                  <c:v>1.200000000000004</c:v>
                </c:pt>
                <c:pt idx="7">
                  <c:v>1.400000000000005</c:v>
                </c:pt>
                <c:pt idx="8">
                  <c:v>1.600000000000006</c:v>
                </c:pt>
                <c:pt idx="9">
                  <c:v>1.800000000000006</c:v>
                </c:pt>
                <c:pt idx="10">
                  <c:v>2.000000000000007</c:v>
                </c:pt>
                <c:pt idx="11">
                  <c:v>2.200000000000008</c:v>
                </c:pt>
                <c:pt idx="12">
                  <c:v>2.400000000000009</c:v>
                </c:pt>
                <c:pt idx="13">
                  <c:v>2.600000000000009</c:v>
                </c:pt>
                <c:pt idx="14">
                  <c:v>2.80000000000001</c:v>
                </c:pt>
                <c:pt idx="15">
                  <c:v>3.000000000000011</c:v>
                </c:pt>
                <c:pt idx="16">
                  <c:v>3.200000000000012</c:v>
                </c:pt>
                <c:pt idx="17">
                  <c:v>3.400000000000012</c:v>
                </c:pt>
                <c:pt idx="18">
                  <c:v>3.600000000000013</c:v>
                </c:pt>
                <c:pt idx="19">
                  <c:v>3.800000000000014</c:v>
                </c:pt>
                <c:pt idx="20">
                  <c:v>4.000000000000014</c:v>
                </c:pt>
                <c:pt idx="21">
                  <c:v>4.200000000000015</c:v>
                </c:pt>
                <c:pt idx="22">
                  <c:v>4.400000000000016</c:v>
                </c:pt>
                <c:pt idx="23">
                  <c:v>4.600000000000016</c:v>
                </c:pt>
                <c:pt idx="24">
                  <c:v>4.800000000000018</c:v>
                </c:pt>
                <c:pt idx="25">
                  <c:v>5.000000000000019</c:v>
                </c:pt>
                <c:pt idx="26">
                  <c:v>5.200000000000019</c:v>
                </c:pt>
                <c:pt idx="27">
                  <c:v>5.40000000000002</c:v>
                </c:pt>
                <c:pt idx="28">
                  <c:v>5.600000000000021</c:v>
                </c:pt>
                <c:pt idx="29">
                  <c:v>5.800000000000021</c:v>
                </c:pt>
                <c:pt idx="30">
                  <c:v>6.000000000000022</c:v>
                </c:pt>
                <c:pt idx="31">
                  <c:v>6.200000000000022</c:v>
                </c:pt>
                <c:pt idx="32">
                  <c:v>6.400000000000023</c:v>
                </c:pt>
                <c:pt idx="33">
                  <c:v>6.600000000000024</c:v>
                </c:pt>
                <c:pt idx="34">
                  <c:v>6.800000000000024</c:v>
                </c:pt>
                <c:pt idx="35">
                  <c:v>7.000000000000025</c:v>
                </c:pt>
                <c:pt idx="36">
                  <c:v>7.200000000000025</c:v>
                </c:pt>
                <c:pt idx="37">
                  <c:v>7.400000000000026</c:v>
                </c:pt>
                <c:pt idx="38">
                  <c:v>7.600000000000028</c:v>
                </c:pt>
                <c:pt idx="39">
                  <c:v>7.800000000000028</c:v>
                </c:pt>
                <c:pt idx="40">
                  <c:v>8.000000000000028</c:v>
                </c:pt>
                <c:pt idx="41">
                  <c:v>8.200000000000029</c:v>
                </c:pt>
                <c:pt idx="42">
                  <c:v>8.40000000000003</c:v>
                </c:pt>
                <c:pt idx="43">
                  <c:v>8.600000000000031</c:v>
                </c:pt>
                <c:pt idx="44">
                  <c:v>8.800000000000032</c:v>
                </c:pt>
                <c:pt idx="45">
                  <c:v>9.000000000000033</c:v>
                </c:pt>
                <c:pt idx="46">
                  <c:v>9.200000000000033</c:v>
                </c:pt>
                <c:pt idx="47">
                  <c:v>9.400000000000034</c:v>
                </c:pt>
                <c:pt idx="48">
                  <c:v>9.600000000000035</c:v>
                </c:pt>
                <c:pt idx="49">
                  <c:v>9.800000000000036</c:v>
                </c:pt>
                <c:pt idx="50">
                  <c:v>10.00000000000004</c:v>
                </c:pt>
                <c:pt idx="51">
                  <c:v>10.20000000000004</c:v>
                </c:pt>
                <c:pt idx="52">
                  <c:v>10.40000000000004</c:v>
                </c:pt>
                <c:pt idx="53">
                  <c:v>10.60000000000004</c:v>
                </c:pt>
                <c:pt idx="54">
                  <c:v>10.80000000000004</c:v>
                </c:pt>
                <c:pt idx="55">
                  <c:v>11.00000000000004</c:v>
                </c:pt>
                <c:pt idx="56">
                  <c:v>11.20000000000004</c:v>
                </c:pt>
                <c:pt idx="57">
                  <c:v>11.40000000000004</c:v>
                </c:pt>
                <c:pt idx="58">
                  <c:v>11.60000000000004</c:v>
                </c:pt>
                <c:pt idx="59">
                  <c:v>11.80000000000004</c:v>
                </c:pt>
                <c:pt idx="60">
                  <c:v>12.00000000000004</c:v>
                </c:pt>
                <c:pt idx="61">
                  <c:v>12.20000000000005</c:v>
                </c:pt>
                <c:pt idx="62">
                  <c:v>12.40000000000004</c:v>
                </c:pt>
                <c:pt idx="63">
                  <c:v>12.60000000000005</c:v>
                </c:pt>
                <c:pt idx="64">
                  <c:v>12.80000000000005</c:v>
                </c:pt>
                <c:pt idx="65">
                  <c:v>13.00000000000005</c:v>
                </c:pt>
                <c:pt idx="66">
                  <c:v>13.20000000000005</c:v>
                </c:pt>
                <c:pt idx="67">
                  <c:v>13.40000000000005</c:v>
                </c:pt>
                <c:pt idx="68">
                  <c:v>13.60000000000005</c:v>
                </c:pt>
                <c:pt idx="69">
                  <c:v>13.80000000000005</c:v>
                </c:pt>
                <c:pt idx="70">
                  <c:v>14.00000000000005</c:v>
                </c:pt>
                <c:pt idx="71">
                  <c:v>14.20000000000005</c:v>
                </c:pt>
                <c:pt idx="72">
                  <c:v>14.40000000000005</c:v>
                </c:pt>
                <c:pt idx="73">
                  <c:v>14.60000000000005</c:v>
                </c:pt>
                <c:pt idx="74">
                  <c:v>14.80000000000005</c:v>
                </c:pt>
                <c:pt idx="75">
                  <c:v>15.00000000000006</c:v>
                </c:pt>
                <c:pt idx="76">
                  <c:v>15.20000000000006</c:v>
                </c:pt>
                <c:pt idx="77">
                  <c:v>15.40000000000006</c:v>
                </c:pt>
                <c:pt idx="78">
                  <c:v>15.60000000000006</c:v>
                </c:pt>
                <c:pt idx="79">
                  <c:v>15.80000000000006</c:v>
                </c:pt>
                <c:pt idx="80">
                  <c:v>16.00000000000006</c:v>
                </c:pt>
                <c:pt idx="81">
                  <c:v>16.20000000000006</c:v>
                </c:pt>
                <c:pt idx="82">
                  <c:v>16.40000000000006</c:v>
                </c:pt>
                <c:pt idx="83">
                  <c:v>16.60000000000006</c:v>
                </c:pt>
                <c:pt idx="84">
                  <c:v>16.80000000000006</c:v>
                </c:pt>
                <c:pt idx="85">
                  <c:v>17.00000000000006</c:v>
                </c:pt>
                <c:pt idx="86">
                  <c:v>17.20000000000006</c:v>
                </c:pt>
                <c:pt idx="87">
                  <c:v>17.40000000000006</c:v>
                </c:pt>
                <c:pt idx="88">
                  <c:v>17.60000000000007</c:v>
                </c:pt>
                <c:pt idx="89">
                  <c:v>17.80000000000006</c:v>
                </c:pt>
                <c:pt idx="90">
                  <c:v>18.00000000000007</c:v>
                </c:pt>
                <c:pt idx="91">
                  <c:v>18.20000000000007</c:v>
                </c:pt>
                <c:pt idx="92">
                  <c:v>18.40000000000007</c:v>
                </c:pt>
                <c:pt idx="93">
                  <c:v>18.60000000000007</c:v>
                </c:pt>
                <c:pt idx="94">
                  <c:v>18.80000000000007</c:v>
                </c:pt>
                <c:pt idx="95">
                  <c:v>19.00000000000007</c:v>
                </c:pt>
                <c:pt idx="96">
                  <c:v>19.20000000000007</c:v>
                </c:pt>
                <c:pt idx="97">
                  <c:v>19.40000000000007</c:v>
                </c:pt>
                <c:pt idx="98">
                  <c:v>19.60000000000007</c:v>
                </c:pt>
                <c:pt idx="99">
                  <c:v>19.80000000000007</c:v>
                </c:pt>
                <c:pt idx="100">
                  <c:v>20.00000000000007</c:v>
                </c:pt>
              </c:numCache>
            </c:numRef>
          </c:xVal>
          <c:yVal>
            <c:numRef>
              <c:f>Calc!$BY$4:$BY$104</c:f>
              <c:numCache>
                <c:formatCode>General</c:formatCode>
                <c:ptCount val="1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12.67060203448263</c:v>
                </c:pt>
                <c:pt idx="68">
                  <c:v>13.56788678327372</c:v>
                </c:pt>
                <c:pt idx="69">
                  <c:v>14.58486542175267</c:v>
                </c:pt>
                <c:pt idx="70">
                  <c:v>15.75178539622332</c:v>
                </c:pt>
                <c:pt idx="71">
                  <c:v>17.11223922294823</c:v>
                </c:pt>
                <c:pt idx="72">
                  <c:v>18.73273118668259</c:v>
                </c:pt>
                <c:pt idx="73">
                  <c:v>20.72290812537064</c:v>
                </c:pt>
                <c:pt idx="74">
                  <c:v>23.2850004845278</c:v>
                </c:pt>
                <c:pt idx="75">
                  <c:v>26.86468848142982</c:v>
                </c:pt>
                <c:pt idx="76">
                  <c:v>32.84259550041902</c:v>
                </c:pt>
                <c:pt idx="77">
                  <c:v>59.86005917300541</c:v>
                </c:pt>
                <c:pt idx="78">
                  <c:v>34.10003507696518</c:v>
                </c:pt>
                <c:pt idx="79">
                  <c:v>28.14272954497891</c:v>
                </c:pt>
                <c:pt idx="80">
                  <c:v>24.87828409448178</c:v>
                </c:pt>
                <c:pt idx="81">
                  <c:v>22.72669769972224</c:v>
                </c:pt>
                <c:pt idx="82">
                  <c:v>21.20892371571603</c:v>
                </c:pt>
                <c:pt idx="83">
                  <c:v>20.11661904662103</c:v>
                </c:pt>
                <c:pt idx="84">
                  <c:v>19.34146086473564</c:v>
                </c:pt>
                <c:pt idx="85">
                  <c:v>18.8207945994941</c:v>
                </c:pt>
                <c:pt idx="86">
                  <c:v>18.51588828704268</c:v>
                </c:pt>
                <c:pt idx="87">
                  <c:v>18.40197110455474</c:v>
                </c:pt>
                <c:pt idx="88">
                  <c:v>18.46334543973126</c:v>
                </c:pt>
                <c:pt idx="89">
                  <c:v>18.69102406257083</c:v>
                </c:pt>
                <c:pt idx="90">
                  <c:v>19.08183306663118</c:v>
                </c:pt>
                <c:pt idx="91">
                  <c:v>19.6385673795549</c:v>
                </c:pt>
                <c:pt idx="92">
                  <c:v>20.37116891741335</c:v>
                </c:pt>
                <c:pt idx="93">
                  <c:v>21.29927943242163</c:v>
                </c:pt>
                <c:pt idx="94">
                  <c:v>22.45715573234302</c:v>
                </c:pt>
                <c:pt idx="95">
                  <c:v>23.90337460263117</c:v>
                </c:pt>
                <c:pt idx="96">
                  <c:v>25.74171821631611</c:v>
                </c:pt>
                <c:pt idx="97">
                  <c:v>28.17288713709071</c:v>
                </c:pt>
                <c:pt idx="98">
                  <c:v>31.65476973433717</c:v>
                </c:pt>
                <c:pt idx="99">
                  <c:v>37.65912768870039</c:v>
                </c:pt>
                <c:pt idx="100">
                  <c:v>286.4224262922284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0210408"/>
        <c:axId val="-2120204888"/>
      </c:scatterChart>
      <c:valAx>
        <c:axId val="-2120210408"/>
        <c:scaling>
          <c:orientation val="minMax"/>
          <c:min val="0.0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-2120204888"/>
        <c:crossesAt val="0.0"/>
        <c:crossBetween val="midCat"/>
        <c:majorUnit val="5.0"/>
        <c:minorUnit val="5.0"/>
      </c:valAx>
      <c:valAx>
        <c:axId val="-2120204888"/>
        <c:scaling>
          <c:orientation val="minMax"/>
          <c:max val="48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ripple (dB)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0210408"/>
        <c:crossesAt val="0.0"/>
        <c:crossBetween val="midCat"/>
        <c:majorUnit val="6.0"/>
        <c:minorUnit val="6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4" Type="http://schemas.openxmlformats.org/officeDocument/2006/relationships/chart" Target="../charts/chart3.xml"/><Relationship Id="rId5" Type="http://schemas.openxmlformats.org/officeDocument/2006/relationships/chart" Target="../charts/chart4.xml"/><Relationship Id="rId6" Type="http://schemas.openxmlformats.org/officeDocument/2006/relationships/chart" Target="../charts/chart5.xml"/><Relationship Id="rId7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24</xdr:col>
      <xdr:colOff>0</xdr:colOff>
      <xdr:row>25</xdr:row>
      <xdr:rowOff>0</xdr:rowOff>
    </xdr:to>
    <xdr:graphicFrame macro="">
      <xdr:nvGraphicFramePr>
        <xdr:cNvPr id="105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0</xdr:colOff>
      <xdr:row>36</xdr:row>
      <xdr:rowOff>0</xdr:rowOff>
    </xdr:from>
    <xdr:to>
      <xdr:col>14</xdr:col>
      <xdr:colOff>0</xdr:colOff>
      <xdr:row>49</xdr:row>
      <xdr:rowOff>0</xdr:rowOff>
    </xdr:to>
    <xdr:pic>
      <xdr:nvPicPr>
        <xdr:cNvPr id="8" name="Picture 7" descr="logo_fase_ins.png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6286500"/>
          <a:ext cx="2476500" cy="24765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</xdr:row>
      <xdr:rowOff>0</xdr:rowOff>
    </xdr:from>
    <xdr:to>
      <xdr:col>24</xdr:col>
      <xdr:colOff>0</xdr:colOff>
      <xdr:row>53</xdr:row>
      <xdr:rowOff>0</xdr:rowOff>
    </xdr:to>
    <xdr:graphicFrame macro="">
      <xdr:nvGraphicFramePr>
        <xdr:cNvPr id="9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10</xdr:col>
      <xdr:colOff>0</xdr:colOff>
      <xdr:row>29</xdr:row>
      <xdr:rowOff>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10</xdr:col>
      <xdr:colOff>0</xdr:colOff>
      <xdr:row>53</xdr:row>
      <xdr:rowOff>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0</xdr:colOff>
      <xdr:row>41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erlijnvanveen.n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:AO53"/>
  <sheetViews>
    <sheetView tabSelected="1" workbookViewId="0">
      <selection activeCell="M5" sqref="M5"/>
    </sheetView>
  </sheetViews>
  <sheetFormatPr baseColWidth="10" defaultColWidth="10.83203125" defaultRowHeight="15" customHeight="1" x14ac:dyDescent="0"/>
  <cols>
    <col min="1" max="16" width="10.83203125" style="11"/>
    <col min="17" max="17" width="10.83203125" style="12"/>
    <col min="18" max="16384" width="10.83203125" style="11"/>
  </cols>
  <sheetData>
    <row r="2" spans="12:14" ht="15" customHeight="1">
      <c r="L2" s="8" t="s">
        <v>23</v>
      </c>
      <c r="M2" s="9"/>
      <c r="N2" s="10"/>
    </row>
    <row r="3" spans="12:14" ht="15" customHeight="1">
      <c r="L3" s="6"/>
      <c r="M3" s="6"/>
      <c r="N3" s="13"/>
    </row>
    <row r="4" spans="12:14" ht="15" customHeight="1">
      <c r="L4" s="7" t="s">
        <v>129</v>
      </c>
      <c r="M4" s="14">
        <v>20</v>
      </c>
      <c r="N4" s="15">
        <f>331.3+(0.606*$M$4)</f>
        <v>343.42</v>
      </c>
    </row>
    <row r="5" spans="12:14" ht="15" customHeight="1">
      <c r="L5" s="7" t="s">
        <v>124</v>
      </c>
      <c r="M5" s="16">
        <v>0</v>
      </c>
      <c r="N5" s="15">
        <f>331.3+(0.606*($M$4+$M$5))</f>
        <v>343.42</v>
      </c>
    </row>
    <row r="7" spans="12:14" ht="15" customHeight="1">
      <c r="L7" s="8" t="s">
        <v>75</v>
      </c>
      <c r="M7" s="9"/>
      <c r="N7" s="9"/>
    </row>
    <row r="8" spans="12:14" ht="15" customHeight="1">
      <c r="L8" s="6"/>
      <c r="M8" s="17" t="s">
        <v>76</v>
      </c>
      <c r="N8" s="17" t="s">
        <v>77</v>
      </c>
    </row>
    <row r="9" spans="12:14" ht="15" customHeight="1">
      <c r="L9" s="34" t="s">
        <v>92</v>
      </c>
      <c r="M9" s="69">
        <v>0</v>
      </c>
      <c r="N9" s="69">
        <v>6</v>
      </c>
    </row>
    <row r="10" spans="12:14" ht="15" customHeight="1">
      <c r="L10" s="33" t="s">
        <v>78</v>
      </c>
      <c r="M10" s="69">
        <v>17</v>
      </c>
      <c r="N10" s="69">
        <v>4</v>
      </c>
    </row>
    <row r="11" spans="12:14" ht="15" customHeight="1">
      <c r="L11" s="7" t="s">
        <v>79</v>
      </c>
      <c r="M11" s="69">
        <v>20</v>
      </c>
      <c r="N11" s="69">
        <v>1.2</v>
      </c>
    </row>
    <row r="13" spans="12:14" ht="15" customHeight="1">
      <c r="L13" s="18" t="s">
        <v>133</v>
      </c>
      <c r="M13" s="19"/>
      <c r="N13" s="20"/>
    </row>
    <row r="14" spans="12:14" ht="15" customHeight="1">
      <c r="L14" s="6"/>
      <c r="M14" s="6"/>
      <c r="N14" s="13"/>
    </row>
    <row r="15" spans="12:14" ht="15" customHeight="1">
      <c r="L15" s="7" t="s">
        <v>18</v>
      </c>
      <c r="M15" s="6"/>
      <c r="N15" s="21">
        <v>0</v>
      </c>
    </row>
    <row r="16" spans="12:14" ht="15" customHeight="1">
      <c r="L16" s="7" t="s">
        <v>80</v>
      </c>
      <c r="M16" s="6"/>
      <c r="N16" s="70">
        <v>0</v>
      </c>
    </row>
    <row r="18" spans="12:39" ht="15" customHeight="1">
      <c r="L18" s="8" t="s">
        <v>31</v>
      </c>
      <c r="M18" s="9"/>
      <c r="N18" s="9"/>
    </row>
    <row r="19" spans="12:39" ht="15" customHeight="1">
      <c r="L19" s="6"/>
      <c r="M19" s="6"/>
      <c r="N19" s="6"/>
    </row>
    <row r="20" spans="12:39" ht="15" customHeight="1">
      <c r="L20" s="7" t="s">
        <v>127</v>
      </c>
      <c r="M20" s="6"/>
      <c r="N20" s="23">
        <f>Calc!AY40</f>
        <v>47.942109678397486</v>
      </c>
    </row>
    <row r="21" spans="12:39" ht="15" customHeight="1">
      <c r="L21" s="7" t="s">
        <v>128</v>
      </c>
      <c r="M21" s="6"/>
      <c r="N21" s="23">
        <f>Calc!D24</f>
        <v>0</v>
      </c>
    </row>
    <row r="22" spans="12:39" ht="15" customHeight="1">
      <c r="L22" s="8" t="s">
        <v>74</v>
      </c>
      <c r="M22" s="9"/>
      <c r="N22" s="24">
        <f>N16</f>
        <v>0</v>
      </c>
    </row>
    <row r="23" spans="12:39" ht="15" customHeight="1">
      <c r="L23" s="7" t="s">
        <v>126</v>
      </c>
      <c r="M23" s="6"/>
      <c r="N23" s="23">
        <f>SUM(N20:N22)</f>
        <v>47.942109678397486</v>
      </c>
    </row>
    <row r="24" spans="12:39" ht="15" customHeight="1">
      <c r="L24" s="6"/>
      <c r="M24" s="6"/>
      <c r="N24" s="6"/>
    </row>
    <row r="25" spans="12:39" ht="15" customHeight="1">
      <c r="L25" s="7" t="s">
        <v>134</v>
      </c>
      <c r="M25" s="6"/>
      <c r="N25" s="31" t="str">
        <f>IFERROR(ABS(500/SUM(N21:N22)),"")</f>
        <v/>
      </c>
      <c r="R25" s="25"/>
      <c r="S25" s="25"/>
      <c r="T25" s="25"/>
      <c r="U25" s="25"/>
      <c r="V25" s="25"/>
      <c r="W25" s="25"/>
    </row>
    <row r="26" spans="12:39" ht="15" customHeight="1">
      <c r="L26" s="6"/>
      <c r="M26" s="6"/>
      <c r="N26" s="6"/>
      <c r="AD26" s="26"/>
      <c r="AE26" s="27"/>
      <c r="AF26" s="27"/>
      <c r="AJ26" s="27"/>
      <c r="AK26" s="27"/>
      <c r="AL26" s="27"/>
      <c r="AM26" s="26"/>
    </row>
    <row r="27" spans="12:39" ht="15" customHeight="1">
      <c r="L27" s="7" t="s">
        <v>125</v>
      </c>
      <c r="M27" s="6"/>
      <c r="N27" s="32">
        <f>IFERROR(Calc!BB7,"OUT OF AUDIENCE PLANE")</f>
        <v>7.460698725481052E-14</v>
      </c>
      <c r="P27" s="6"/>
      <c r="Q27" s="13"/>
      <c r="R27" s="6"/>
      <c r="S27" s="6"/>
      <c r="T27" s="6"/>
      <c r="U27" s="6"/>
      <c r="V27" s="6"/>
      <c r="W27" s="6"/>
      <c r="X27" s="6"/>
      <c r="AD27" s="26"/>
      <c r="AE27" s="28"/>
      <c r="AF27" s="28"/>
      <c r="AJ27" s="28"/>
      <c r="AK27" s="28"/>
      <c r="AL27" s="28"/>
      <c r="AM27" s="26"/>
    </row>
    <row r="28" spans="12:39" ht="15" customHeight="1">
      <c r="L28" s="1"/>
      <c r="M28" s="1"/>
      <c r="N28" s="1"/>
      <c r="P28" s="6"/>
      <c r="Q28" s="13"/>
      <c r="R28" s="6"/>
      <c r="S28" s="6"/>
      <c r="T28" s="6"/>
      <c r="U28" s="6"/>
      <c r="V28" s="6"/>
      <c r="W28" s="6"/>
      <c r="X28" s="6"/>
      <c r="AD28" s="26"/>
      <c r="AE28" s="29"/>
      <c r="AF28" s="29"/>
    </row>
    <row r="29" spans="12:39" ht="15" customHeight="1">
      <c r="L29" s="6"/>
      <c r="M29" s="6"/>
      <c r="N29" s="6"/>
      <c r="AD29" s="26"/>
      <c r="AE29" s="26"/>
      <c r="AF29" s="26"/>
    </row>
    <row r="30" spans="12:39" ht="15" customHeight="1">
      <c r="L30" s="6"/>
      <c r="M30" s="6"/>
      <c r="N30" s="6"/>
      <c r="AD30" s="26"/>
      <c r="AE30" s="26"/>
      <c r="AF30" s="26"/>
    </row>
    <row r="31" spans="12:39" ht="15" customHeight="1">
      <c r="L31" s="6"/>
      <c r="M31" s="6"/>
      <c r="N31" s="6"/>
    </row>
    <row r="32" spans="12:39" ht="15" customHeight="1">
      <c r="L32" s="6"/>
      <c r="M32" s="6"/>
      <c r="N32" s="6"/>
    </row>
    <row r="33" spans="12:41" ht="15" customHeight="1">
      <c r="L33" s="2" t="s">
        <v>44</v>
      </c>
      <c r="M33" s="3" t="s">
        <v>45</v>
      </c>
      <c r="N33" s="6"/>
    </row>
    <row r="34" spans="12:41" ht="15" customHeight="1">
      <c r="L34" s="6"/>
      <c r="M34" s="6"/>
      <c r="N34" s="6"/>
    </row>
    <row r="35" spans="12:41" ht="15" customHeight="1">
      <c r="L35" s="4" t="s">
        <v>46</v>
      </c>
      <c r="M35" s="3" t="s">
        <v>47</v>
      </c>
      <c r="N35" s="6"/>
    </row>
    <row r="37" spans="12:41" ht="15" customHeight="1">
      <c r="L37" s="6"/>
      <c r="M37" s="6"/>
      <c r="N37" s="6"/>
    </row>
    <row r="38" spans="12:41" ht="15" customHeight="1">
      <c r="L38" s="6"/>
      <c r="M38" s="6"/>
      <c r="N38" s="6"/>
    </row>
    <row r="39" spans="12:41" ht="15" customHeight="1">
      <c r="L39" s="6"/>
      <c r="M39" s="6"/>
      <c r="N39" s="6"/>
    </row>
    <row r="40" spans="12:41" ht="15" customHeight="1">
      <c r="L40" s="6"/>
      <c r="M40" s="6"/>
      <c r="N40" s="6"/>
    </row>
    <row r="41" spans="12:41" ht="15" customHeight="1">
      <c r="L41" s="6"/>
      <c r="M41" s="6"/>
      <c r="N41" s="6"/>
      <c r="AO41" s="30"/>
    </row>
    <row r="42" spans="12:41" ht="15" customHeight="1">
      <c r="L42" s="6"/>
      <c r="M42" s="6"/>
      <c r="N42" s="6"/>
    </row>
    <row r="43" spans="12:41" ht="15" customHeight="1">
      <c r="L43" s="6"/>
      <c r="M43" s="6"/>
      <c r="N43" s="6"/>
    </row>
    <row r="44" spans="12:41" ht="15" customHeight="1">
      <c r="L44" s="6"/>
      <c r="M44" s="6"/>
      <c r="N44" s="6"/>
    </row>
    <row r="45" spans="12:41" ht="15" customHeight="1">
      <c r="L45" s="6"/>
      <c r="M45" s="6"/>
      <c r="N45" s="6"/>
    </row>
    <row r="46" spans="12:41" ht="15" customHeight="1">
      <c r="L46" s="6"/>
      <c r="M46" s="6"/>
      <c r="N46" s="6"/>
    </row>
    <row r="47" spans="12:41" ht="15" customHeight="1">
      <c r="L47" s="6"/>
      <c r="M47" s="6"/>
      <c r="N47" s="6"/>
    </row>
    <row r="48" spans="12:41" ht="15" customHeight="1">
      <c r="L48" s="6"/>
      <c r="M48" s="6"/>
      <c r="N48" s="6"/>
    </row>
    <row r="49" spans="12:14" ht="15" customHeight="1">
      <c r="L49" s="6"/>
      <c r="M49" s="6"/>
      <c r="N49" s="6"/>
    </row>
    <row r="50" spans="12:14" ht="15" customHeight="1">
      <c r="L50" s="6"/>
      <c r="M50" s="6"/>
      <c r="N50" s="6"/>
    </row>
    <row r="51" spans="12:14" ht="15" customHeight="1">
      <c r="L51" s="3" t="s">
        <v>48</v>
      </c>
      <c r="M51" s="6"/>
      <c r="N51" s="6"/>
    </row>
    <row r="52" spans="12:14" ht="15" customHeight="1">
      <c r="L52" s="3" t="s">
        <v>49</v>
      </c>
      <c r="M52" s="6"/>
      <c r="N52" s="6"/>
    </row>
    <row r="53" spans="12:14" ht="15" customHeight="1">
      <c r="L53" s="5" t="s">
        <v>22</v>
      </c>
      <c r="M53" s="6"/>
      <c r="N53" s="6"/>
    </row>
  </sheetData>
  <sheetProtection password="C78D" sheet="1" objects="1" scenarios="1" selectLockedCells="1"/>
  <hyperlinks>
    <hyperlink ref="L53" r:id="rId1"/>
  </hyperlinks>
  <pageMargins left="0.7" right="0.7" top="0.75" bottom="0.75" header="0.3" footer="0.3"/>
  <pageSetup paperSize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N1004"/>
  <sheetViews>
    <sheetView workbookViewId="0"/>
  </sheetViews>
  <sheetFormatPr baseColWidth="10" defaultColWidth="9.83203125" defaultRowHeight="15" x14ac:dyDescent="0"/>
  <cols>
    <col min="1" max="1" width="9.83203125" style="37"/>
    <col min="2" max="2" width="9.83203125" style="65"/>
    <col min="3" max="3" width="9.83203125" style="66"/>
    <col min="4" max="4" width="12.83203125" style="66" bestFit="1" customWidth="1"/>
    <col min="5" max="5" width="9.83203125" style="36"/>
    <col min="6" max="8" width="10.1640625" style="37" bestFit="1" customWidth="1"/>
    <col min="9" max="9" width="12.5" style="37" customWidth="1"/>
    <col min="10" max="10" width="9.83203125" style="37"/>
    <col min="11" max="14" width="10.1640625" style="37" bestFit="1" customWidth="1"/>
    <col min="15" max="15" width="13" style="37" bestFit="1" customWidth="1"/>
    <col min="16" max="16" width="9.83203125" style="36"/>
    <col min="17" max="17" width="10.1640625" style="37" bestFit="1" customWidth="1"/>
    <col min="18" max="18" width="13" style="37" bestFit="1" customWidth="1"/>
    <col min="19" max="19" width="10.1640625" style="37" bestFit="1" customWidth="1"/>
    <col min="20" max="20" width="9.83203125" style="36"/>
    <col min="21" max="24" width="10.1640625" style="37" bestFit="1" customWidth="1"/>
    <col min="25" max="25" width="13" style="37" bestFit="1" customWidth="1"/>
    <col min="26" max="26" width="10" style="22" bestFit="1" customWidth="1"/>
    <col min="27" max="27" width="10.1640625" style="37" bestFit="1" customWidth="1"/>
    <col min="28" max="28" width="13" style="37" bestFit="1" customWidth="1"/>
    <col min="29" max="29" width="10.1640625" style="37" bestFit="1" customWidth="1"/>
    <col min="30" max="30" width="12.83203125" style="22" bestFit="1" customWidth="1"/>
    <col min="31" max="33" width="10.1640625" style="36" bestFit="1" customWidth="1"/>
    <col min="34" max="34" width="10" style="22" bestFit="1" customWidth="1"/>
    <col min="35" max="36" width="12.83203125" style="36" bestFit="1" customWidth="1"/>
    <col min="37" max="37" width="10.1640625" style="36" bestFit="1" customWidth="1"/>
    <col min="38" max="38" width="9.83203125" style="22"/>
    <col min="39" max="42" width="10" style="36" bestFit="1" customWidth="1"/>
    <col min="43" max="43" width="9.83203125" style="36"/>
    <col min="44" max="47" width="10" style="36" bestFit="1" customWidth="1"/>
    <col min="48" max="48" width="10" style="22" bestFit="1" customWidth="1"/>
    <col min="49" max="49" width="9.83203125" style="36"/>
    <col min="50" max="51" width="10.1640625" style="36" bestFit="1" customWidth="1"/>
    <col min="52" max="53" width="10" style="36" bestFit="1" customWidth="1"/>
    <col min="54" max="54" width="11.1640625" style="36" bestFit="1" customWidth="1"/>
    <col min="55" max="55" width="10" style="22" bestFit="1" customWidth="1"/>
    <col min="56" max="56" width="9.83203125" style="22"/>
    <col min="57" max="58" width="10" style="22" bestFit="1" customWidth="1"/>
    <col min="59" max="64" width="10" style="36" bestFit="1" customWidth="1"/>
    <col min="65" max="65" width="12.1640625" style="36" bestFit="1" customWidth="1"/>
    <col min="66" max="66" width="12.83203125" style="36" bestFit="1" customWidth="1"/>
    <col min="67" max="67" width="12.1640625" style="36" bestFit="1" customWidth="1"/>
    <col min="68" max="70" width="10" style="36" bestFit="1" customWidth="1"/>
    <col min="71" max="72" width="9.83203125" style="36"/>
    <col min="73" max="73" width="12.1640625" style="36" bestFit="1" customWidth="1"/>
    <col min="74" max="75" width="10" style="36" bestFit="1" customWidth="1"/>
    <col min="76" max="76" width="9.83203125" style="36"/>
    <col min="77" max="79" width="10" style="36" bestFit="1" customWidth="1"/>
    <col min="80" max="80" width="9.83203125" style="36"/>
    <col min="81" max="81" width="12.83203125" style="36" bestFit="1" customWidth="1"/>
    <col min="82" max="82" width="10" style="36" bestFit="1" customWidth="1"/>
    <col min="83" max="85" width="9.83203125" style="36"/>
    <col min="86" max="86" width="9.83203125" style="37"/>
    <col min="87" max="88" width="9.83203125" style="36"/>
    <col min="89" max="16384" width="9.83203125" style="37"/>
  </cols>
  <sheetData>
    <row r="1" spans="2:92">
      <c r="B1" s="35"/>
      <c r="C1" s="36"/>
      <c r="D1" s="36"/>
      <c r="E1" s="37"/>
      <c r="K1" s="71" t="s">
        <v>94</v>
      </c>
      <c r="L1" s="71"/>
      <c r="M1" s="71"/>
      <c r="N1" s="71"/>
      <c r="O1" s="71"/>
      <c r="Q1" s="71" t="s">
        <v>95</v>
      </c>
      <c r="R1" s="71"/>
      <c r="S1" s="71"/>
      <c r="U1" s="71" t="s">
        <v>96</v>
      </c>
      <c r="V1" s="71"/>
      <c r="W1" s="71"/>
      <c r="X1" s="71"/>
      <c r="Y1" s="71"/>
      <c r="AA1" s="71" t="s">
        <v>95</v>
      </c>
      <c r="AB1" s="71"/>
      <c r="AC1" s="71"/>
      <c r="AE1" s="72" t="s">
        <v>101</v>
      </c>
      <c r="AF1" s="72"/>
      <c r="AG1" s="72"/>
      <c r="AI1" s="72" t="s">
        <v>102</v>
      </c>
      <c r="AJ1" s="72"/>
      <c r="AK1" s="72"/>
      <c r="AM1" s="72" t="s">
        <v>105</v>
      </c>
      <c r="AN1" s="72"/>
      <c r="AO1" s="72"/>
      <c r="AP1" s="72"/>
      <c r="AR1" s="72" t="s">
        <v>106</v>
      </c>
      <c r="AS1" s="72"/>
      <c r="AT1" s="72"/>
      <c r="AU1" s="72"/>
      <c r="AW1" s="37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CD1" s="35"/>
    </row>
    <row r="2" spans="2:92">
      <c r="B2" s="39" t="s">
        <v>24</v>
      </c>
      <c r="C2" s="40"/>
      <c r="D2" s="40"/>
      <c r="E2" s="37"/>
      <c r="F2" s="41" t="s">
        <v>15</v>
      </c>
      <c r="G2" s="41" t="s">
        <v>16</v>
      </c>
      <c r="H2" s="41" t="s">
        <v>17</v>
      </c>
      <c r="I2" s="42" t="s">
        <v>32</v>
      </c>
      <c r="K2" s="41" t="s">
        <v>21</v>
      </c>
      <c r="L2" s="41" t="s">
        <v>33</v>
      </c>
      <c r="M2" s="41" t="s">
        <v>34</v>
      </c>
      <c r="N2" s="41" t="s">
        <v>35</v>
      </c>
      <c r="O2" s="41" t="s">
        <v>36</v>
      </c>
      <c r="Q2" s="41" t="s">
        <v>37</v>
      </c>
      <c r="R2" s="41" t="s">
        <v>38</v>
      </c>
      <c r="S2" s="41" t="s">
        <v>21</v>
      </c>
      <c r="U2" s="41" t="s">
        <v>21</v>
      </c>
      <c r="V2" s="41" t="s">
        <v>33</v>
      </c>
      <c r="W2" s="41" t="s">
        <v>34</v>
      </c>
      <c r="X2" s="41" t="s">
        <v>35</v>
      </c>
      <c r="Y2" s="41" t="s">
        <v>36</v>
      </c>
      <c r="AA2" s="41" t="s">
        <v>37</v>
      </c>
      <c r="AB2" s="41" t="s">
        <v>38</v>
      </c>
      <c r="AC2" s="41" t="s">
        <v>21</v>
      </c>
      <c r="AE2" s="42" t="s">
        <v>39</v>
      </c>
      <c r="AF2" s="42" t="s">
        <v>40</v>
      </c>
      <c r="AG2" s="42" t="s">
        <v>41</v>
      </c>
      <c r="AI2" s="42" t="s">
        <v>39</v>
      </c>
      <c r="AJ2" s="42" t="s">
        <v>40</v>
      </c>
      <c r="AK2" s="42" t="s">
        <v>41</v>
      </c>
      <c r="AM2" s="42" t="s">
        <v>27</v>
      </c>
      <c r="AN2" s="42" t="s">
        <v>50</v>
      </c>
      <c r="AO2" s="42" t="s">
        <v>51</v>
      </c>
      <c r="AP2" s="42" t="s">
        <v>52</v>
      </c>
      <c r="AR2" s="42" t="s">
        <v>27</v>
      </c>
      <c r="AS2" s="42" t="s">
        <v>50</v>
      </c>
      <c r="AT2" s="42" t="s">
        <v>51</v>
      </c>
      <c r="AU2" s="42" t="s">
        <v>52</v>
      </c>
      <c r="AW2" s="38" t="s">
        <v>82</v>
      </c>
      <c r="AX2" s="38">
        <f>Dashboard!N4</f>
        <v>343.42</v>
      </c>
      <c r="AY2" s="38"/>
      <c r="BA2" s="36" t="s">
        <v>108</v>
      </c>
      <c r="BB2" s="43"/>
      <c r="BC2" s="38">
        <f>AX17-AX16</f>
        <v>20.000000000000075</v>
      </c>
      <c r="BE2" s="22" t="s">
        <v>107</v>
      </c>
      <c r="BF2" s="22" t="s">
        <v>14</v>
      </c>
      <c r="BG2" s="36" t="s">
        <v>20</v>
      </c>
      <c r="BH2" s="36" t="s">
        <v>110</v>
      </c>
      <c r="BI2" s="36" t="s">
        <v>111</v>
      </c>
      <c r="BJ2" s="36" t="s">
        <v>112</v>
      </c>
      <c r="BK2" s="36" t="s">
        <v>113</v>
      </c>
      <c r="BL2" s="36" t="s">
        <v>117</v>
      </c>
      <c r="BM2" s="36" t="s">
        <v>114</v>
      </c>
      <c r="BN2" s="36" t="s">
        <v>115</v>
      </c>
      <c r="BO2" s="38" t="s">
        <v>116</v>
      </c>
      <c r="BP2" s="38" t="s">
        <v>118</v>
      </c>
      <c r="BQ2" s="38" t="s">
        <v>19</v>
      </c>
      <c r="BR2" s="38" t="s">
        <v>30</v>
      </c>
      <c r="BS2" s="38"/>
      <c r="BT2" s="38"/>
      <c r="BU2" s="44" t="s">
        <v>119</v>
      </c>
      <c r="BX2" s="38"/>
      <c r="BY2" s="38" t="s">
        <v>123</v>
      </c>
      <c r="CC2" s="36" t="s">
        <v>130</v>
      </c>
      <c r="CD2" s="45"/>
      <c r="CM2" s="46"/>
      <c r="CN2" s="46"/>
    </row>
    <row r="3" spans="2:92">
      <c r="B3" s="47"/>
      <c r="C3" s="48"/>
      <c r="D3" s="48"/>
      <c r="E3" s="37"/>
      <c r="F3" s="49"/>
      <c r="G3" s="49"/>
      <c r="H3" s="49"/>
      <c r="I3" s="50"/>
      <c r="K3" s="49"/>
      <c r="L3" s="49"/>
      <c r="M3" s="49"/>
      <c r="N3" s="49"/>
      <c r="O3" s="49"/>
      <c r="Q3" s="49"/>
      <c r="R3" s="49"/>
      <c r="S3" s="49"/>
      <c r="U3" s="49"/>
      <c r="V3" s="49"/>
      <c r="W3" s="49"/>
      <c r="X3" s="49"/>
      <c r="Y3" s="49"/>
      <c r="AA3" s="49"/>
      <c r="AB3" s="49"/>
      <c r="AC3" s="49"/>
      <c r="AE3" s="50"/>
      <c r="AF3" s="50"/>
      <c r="AG3" s="50"/>
      <c r="AI3" s="50"/>
      <c r="AJ3" s="50"/>
      <c r="AK3" s="50"/>
      <c r="AM3" s="50"/>
      <c r="AN3" s="50"/>
      <c r="AO3" s="50"/>
      <c r="AP3" s="50"/>
      <c r="AR3" s="50"/>
      <c r="AS3" s="50"/>
      <c r="AT3" s="50"/>
      <c r="AU3" s="50"/>
      <c r="AW3" s="38" t="s">
        <v>83</v>
      </c>
      <c r="AX3" s="38">
        <f>Dashboard!N5</f>
        <v>343.42</v>
      </c>
      <c r="AY3" s="38"/>
      <c r="BA3" s="36" t="s">
        <v>109</v>
      </c>
      <c r="BB3" s="38"/>
      <c r="BC3" s="38">
        <f>BC2/100</f>
        <v>0.20000000000000073</v>
      </c>
      <c r="BO3" s="38"/>
      <c r="BP3" s="38"/>
      <c r="BQ3" s="38"/>
      <c r="BR3" s="38"/>
      <c r="BS3" s="38"/>
      <c r="BT3" s="38"/>
      <c r="BU3" s="36" t="s">
        <v>120</v>
      </c>
      <c r="BV3" s="36" t="s">
        <v>121</v>
      </c>
      <c r="BW3" s="36" t="s">
        <v>122</v>
      </c>
      <c r="BX3" s="38"/>
      <c r="BY3" s="38" t="s">
        <v>120</v>
      </c>
      <c r="BZ3" s="38" t="s">
        <v>121</v>
      </c>
      <c r="CA3" s="38" t="s">
        <v>122</v>
      </c>
      <c r="CC3" s="36" t="s">
        <v>131</v>
      </c>
      <c r="CD3" s="36" t="s">
        <v>132</v>
      </c>
    </row>
    <row r="4" spans="2:92">
      <c r="B4" s="51" t="s">
        <v>26</v>
      </c>
      <c r="C4" s="48"/>
      <c r="D4" s="48">
        <f>PI()</f>
        <v>3.1415926535897931</v>
      </c>
      <c r="E4" s="37"/>
      <c r="F4" s="37">
        <v>0</v>
      </c>
      <c r="G4" s="37">
        <v>20</v>
      </c>
      <c r="H4" s="37">
        <v>20</v>
      </c>
      <c r="I4" s="52">
        <v>50</v>
      </c>
      <c r="K4" s="37">
        <f>$D$10</f>
        <v>1</v>
      </c>
      <c r="L4" s="37">
        <f>$D$7/$I4*360</f>
        <v>0</v>
      </c>
      <c r="M4" s="37">
        <f t="shared" ref="M4:M67" si="0">RADIANS(L4)</f>
        <v>0</v>
      </c>
      <c r="N4" s="37">
        <f t="shared" ref="N4:N67" si="1">$K$4*COS(M4)</f>
        <v>1</v>
      </c>
      <c r="O4" s="37">
        <f t="shared" ref="O4:O67" si="2">$K$4*SIN(M4)</f>
        <v>0</v>
      </c>
      <c r="Q4" s="37">
        <f>$D$9+N4</f>
        <v>2</v>
      </c>
      <c r="R4" s="37">
        <f>O4</f>
        <v>0</v>
      </c>
      <c r="S4" s="37">
        <f t="shared" ref="S4:S67" si="3">SQRT(Q4^2+R4^2)</f>
        <v>2</v>
      </c>
      <c r="U4" s="37">
        <f>D12</f>
        <v>0.99999999999998679</v>
      </c>
      <c r="V4" s="37">
        <f>$D$22/$I4*360</f>
        <v>0</v>
      </c>
      <c r="W4" s="37">
        <f t="shared" ref="W4:W67" si="4">RADIANS(V4)</f>
        <v>0</v>
      </c>
      <c r="X4" s="37">
        <f>$U$4*COS(W4)</f>
        <v>0.99999999999998679</v>
      </c>
      <c r="Y4" s="37">
        <f>$U$4*SIN(W4)</f>
        <v>0</v>
      </c>
      <c r="AA4" s="37">
        <f>$D$11+X4</f>
        <v>1.9999999999999831</v>
      </c>
      <c r="AB4" s="37">
        <f>Y4</f>
        <v>0</v>
      </c>
      <c r="AC4" s="37">
        <f t="shared" ref="AC4:AC67" si="5">SQRT(AA4^2+AB4^2)</f>
        <v>1.9999999999999831</v>
      </c>
      <c r="AE4" s="36">
        <v>0</v>
      </c>
      <c r="AF4" s="36">
        <f>$D$21</f>
        <v>0</v>
      </c>
      <c r="AG4" s="36">
        <f t="shared" ref="AG4:AG67" si="6">20*LOG(S4)</f>
        <v>6.0205999132796242</v>
      </c>
      <c r="AI4" s="36">
        <f>IFERROR($D$26,NA())</f>
        <v>-3.182280639625853E-14</v>
      </c>
      <c r="AJ4" s="36">
        <f>IFERROR($D$27,NA())</f>
        <v>-1.1475496851984192E-13</v>
      </c>
      <c r="AK4" s="36">
        <f>IFERROR(20*LOG(AC4),NA())</f>
        <v>6.0205999132795505</v>
      </c>
      <c r="AM4" s="36">
        <f>ABS(L4/360)</f>
        <v>0</v>
      </c>
      <c r="AN4" s="36">
        <f t="shared" ref="AN4:AN67" si="7">IF(AM4&lt;6,AG4,NA())</f>
        <v>6.0205999132796242</v>
      </c>
      <c r="AO4" s="36" t="e">
        <f t="shared" ref="AO4:AO67" si="8">IF(AND(AM4&gt;=6,AM4&lt;24),AG4,NA())</f>
        <v>#N/A</v>
      </c>
      <c r="AP4" s="36" t="e">
        <f t="shared" ref="AP4:AP67" si="9">IF(24&lt;AM4,AG4,NA())</f>
        <v>#N/A</v>
      </c>
      <c r="AR4" s="36">
        <f>ABS(V4/360)</f>
        <v>0</v>
      </c>
      <c r="AS4" s="36">
        <f>IFERROR(IF(AR4&lt;6,AK4,NA()),NA())</f>
        <v>6.0205999132795505</v>
      </c>
      <c r="AT4" s="36" t="e">
        <f>IFERROR(IF(AND(AR4&gt;=6,AR4&lt;24),AK4,NA()),NA())</f>
        <v>#N/A</v>
      </c>
      <c r="AU4" s="36" t="e">
        <f>IFERROR(IF(24&lt;AR4,AK4,NA()),NA())</f>
        <v>#N/A</v>
      </c>
      <c r="AY4" s="38"/>
      <c r="AZ4" s="38"/>
      <c r="BA4" s="38"/>
      <c r="BB4" s="38"/>
      <c r="BC4" s="38"/>
      <c r="BE4" s="22">
        <v>0</v>
      </c>
      <c r="BF4" s="22">
        <f>BE4*$BC$3</f>
        <v>0</v>
      </c>
      <c r="BG4" s="36">
        <f>$AY$9</f>
        <v>1.2</v>
      </c>
      <c r="BH4" s="36">
        <f>SQRT(($AX$7-$BF4)^2+($AY$7-$BG4)^2)</f>
        <v>4.8</v>
      </c>
      <c r="BI4" s="36">
        <f>SQRT(($AX$8-$BF4)^2+($AY$8-$BG4)^2)</f>
        <v>17.229045243425418</v>
      </c>
      <c r="BJ4" s="36">
        <f>$AX$26/BH4</f>
        <v>4.2849867107274804</v>
      </c>
      <c r="BK4" s="36">
        <f>$AX$30/BI4*$D$10</f>
        <v>0.23818249054181276</v>
      </c>
      <c r="BL4" s="36">
        <f>BK4/BJ4</f>
        <v>5.5585351045668821E-2</v>
      </c>
      <c r="BM4" s="36">
        <f>20*LOG(BL4)</f>
        <v>-25.100792944716048</v>
      </c>
      <c r="BN4" s="36">
        <f>(BH4-BI4)/$AX$3*1000-$AY$40-$D$22</f>
        <v>-84.134076492867862</v>
      </c>
      <c r="BO4" s="38">
        <f>1-1/BL4</f>
        <v>-16.99035143590983</v>
      </c>
      <c r="BP4" s="38">
        <f>IFERROR(20*LOG(SQRT(BO4^2)),-320)</f>
        <v>24.604047242004658</v>
      </c>
      <c r="BQ4" s="38">
        <f>20*LOG(SQRT(1+1/BL4)^2)</f>
        <v>25.570660037514564</v>
      </c>
      <c r="BR4" s="38">
        <f>BQ4-BP4</f>
        <v>0.96661279550990642</v>
      </c>
      <c r="BS4" s="38"/>
      <c r="BT4" s="38"/>
      <c r="BU4" s="36" t="e">
        <f>IF(ISERROR(BY4),NA(),$BM4)</f>
        <v>#N/A</v>
      </c>
      <c r="BV4" s="36" t="e">
        <f t="shared" ref="BV4:BW4" si="10">IF(ISERROR(BZ4),NA(),$BM4)</f>
        <v>#N/A</v>
      </c>
      <c r="BW4" s="36">
        <f t="shared" si="10"/>
        <v>-25.100792944716048</v>
      </c>
      <c r="BX4" s="38"/>
      <c r="BY4" s="38" t="e">
        <f>IF(BR4&gt;=12,BR4,NA())</f>
        <v>#N/A</v>
      </c>
      <c r="BZ4" s="38" t="e">
        <f>IF(AND(BR4&lt;12,BR4&gt;6),BR4,NA())</f>
        <v>#N/A</v>
      </c>
      <c r="CA4" s="38">
        <f>IF(BR4&lt;=6,BR4,NA())</f>
        <v>0.96661279550990642</v>
      </c>
      <c r="CC4" s="36" t="e">
        <f>IF(ABS($BN4)&lt;=5,$BN4,NA())</f>
        <v>#N/A</v>
      </c>
      <c r="CD4" s="36">
        <f>IF(ABS($BN4)&gt;5,$BN4,NA())</f>
        <v>-84.134076492867862</v>
      </c>
    </row>
    <row r="5" spans="2:92">
      <c r="B5" s="47" t="s">
        <v>25</v>
      </c>
      <c r="C5" s="48"/>
      <c r="D5" s="48">
        <f>D4*2</f>
        <v>6.2831853071795862</v>
      </c>
      <c r="E5" s="37"/>
      <c r="F5" s="49">
        <v>1</v>
      </c>
      <c r="G5" s="49">
        <v>20.289904161374722</v>
      </c>
      <c r="H5" s="49">
        <v>20.289904161374722</v>
      </c>
      <c r="I5" s="49">
        <v>49.28559504503081</v>
      </c>
      <c r="K5" s="49"/>
      <c r="L5" s="49">
        <f t="shared" ref="L5:L68" si="11">$D$7/$I5*360</f>
        <v>0</v>
      </c>
      <c r="M5" s="49">
        <f t="shared" si="0"/>
        <v>0</v>
      </c>
      <c r="N5" s="49">
        <f t="shared" si="1"/>
        <v>1</v>
      </c>
      <c r="O5" s="49">
        <f t="shared" si="2"/>
        <v>0</v>
      </c>
      <c r="Q5" s="49">
        <f t="shared" ref="Q5:Q68" si="12">$D$9+N5</f>
        <v>2</v>
      </c>
      <c r="R5" s="49">
        <f t="shared" ref="R5:R68" si="13">O5</f>
        <v>0</v>
      </c>
      <c r="S5" s="49">
        <f t="shared" si="3"/>
        <v>2</v>
      </c>
      <c r="U5" s="49"/>
      <c r="V5" s="49">
        <f t="shared" ref="V5:V68" si="14">$D$22/$I5*360</f>
        <v>0</v>
      </c>
      <c r="W5" s="49">
        <f t="shared" si="4"/>
        <v>0</v>
      </c>
      <c r="X5" s="49">
        <f t="shared" ref="X5:X68" si="15">$U$4*COS(W5)</f>
        <v>0.99999999999998679</v>
      </c>
      <c r="Y5" s="49">
        <f t="shared" ref="Y5:Y68" si="16">$U$4*SIN(W5)</f>
        <v>0</v>
      </c>
      <c r="AA5" s="49">
        <f t="shared" ref="AA5:AA68" si="17">$D$11+X5</f>
        <v>1.9999999999999831</v>
      </c>
      <c r="AB5" s="49">
        <f t="shared" ref="AB5:AB68" si="18">Y5</f>
        <v>0</v>
      </c>
      <c r="AC5" s="49">
        <f t="shared" si="5"/>
        <v>1.9999999999999831</v>
      </c>
      <c r="AE5" s="53">
        <v>0</v>
      </c>
      <c r="AF5" s="53">
        <f t="shared" ref="AF5:AF68" si="19">$D$21</f>
        <v>0</v>
      </c>
      <c r="AG5" s="53">
        <f t="shared" si="6"/>
        <v>6.0205999132796242</v>
      </c>
      <c r="AI5" s="53">
        <f t="shared" ref="AI5:AI68" si="20">IFERROR($D$26,NA())</f>
        <v>-3.182280639625853E-14</v>
      </c>
      <c r="AJ5" s="53">
        <f t="shared" ref="AJ5:AJ68" si="21">IFERROR($D$27,NA())</f>
        <v>-1.1475496851984192E-13</v>
      </c>
      <c r="AK5" s="53">
        <f t="shared" ref="AK5:AK68" si="22">IFERROR(20*LOG(AC5),NA())</f>
        <v>6.0205999132795505</v>
      </c>
      <c r="AM5" s="53">
        <f t="shared" ref="AM5:AM68" si="23">ABS(L5/360)</f>
        <v>0</v>
      </c>
      <c r="AN5" s="53">
        <f t="shared" si="7"/>
        <v>6.0205999132796242</v>
      </c>
      <c r="AO5" s="53" t="e">
        <f t="shared" si="8"/>
        <v>#N/A</v>
      </c>
      <c r="AP5" s="53" t="e">
        <f t="shared" si="9"/>
        <v>#N/A</v>
      </c>
      <c r="AR5" s="53">
        <f t="shared" ref="AR5:AR68" si="24">ABS(V5/360)</f>
        <v>0</v>
      </c>
      <c r="AS5" s="53">
        <f t="shared" ref="AS5:AS68" si="25">IFERROR(IF(AR5&lt;6,AK5,NA()),NA())</f>
        <v>6.0205999132795505</v>
      </c>
      <c r="AT5" s="53" t="e">
        <f t="shared" ref="AT5:AT68" si="26">IFERROR(IF(AND(AR5&gt;=6,AR5&lt;24),AK5,NA()),NA())</f>
        <v>#N/A</v>
      </c>
      <c r="AU5" s="53" t="e">
        <f t="shared" ref="AU5:AU68" si="27">IFERROR(IF(24&lt;AR5,AK5,NA()),NA())</f>
        <v>#N/A</v>
      </c>
      <c r="AW5" s="38"/>
      <c r="AX5" s="38" t="s">
        <v>14</v>
      </c>
      <c r="AY5" s="38" t="s">
        <v>20</v>
      </c>
      <c r="AZ5" s="38"/>
      <c r="BA5" s="38"/>
      <c r="BB5" s="38"/>
      <c r="BC5" s="38"/>
      <c r="BE5" s="22">
        <v>1</v>
      </c>
      <c r="BF5" s="22">
        <f t="shared" ref="BF5:BF68" si="28">BE5*$BC$3</f>
        <v>0.20000000000000073</v>
      </c>
      <c r="BG5" s="36">
        <f t="shared" ref="BG5:BG68" si="29">$AY$9</f>
        <v>1.2</v>
      </c>
      <c r="BH5" s="36">
        <f t="shared" ref="BH5:BH68" si="30">SQRT(($AX$7-$BF5)^2+($AY$7-$BG5)^2)</f>
        <v>4.8041648597857254</v>
      </c>
      <c r="BI5" s="36">
        <f t="shared" ref="BI5:BI68" si="31">SQRT(($AX$8-$BF5)^2+($AY$8-$BG5)^2)</f>
        <v>17.031735084835013</v>
      </c>
      <c r="BJ5" s="36">
        <f t="shared" ref="BJ5:BJ68" si="32">$AX$26/BH5</f>
        <v>4.2812719404490363</v>
      </c>
      <c r="BK5" s="36">
        <f t="shared" ref="BK5:BK68" si="33">$AX$30/BI5*$D$10</f>
        <v>0.24094179983990696</v>
      </c>
      <c r="BL5" s="36">
        <f t="shared" ref="BL5:BL68" si="34">BK5/BJ5</f>
        <v>5.6278088192322599E-2</v>
      </c>
      <c r="BM5" s="36">
        <f t="shared" ref="BM5:BM68" si="35">20*LOG(BL5)</f>
        <v>-24.99321328573636</v>
      </c>
      <c r="BN5" s="36">
        <f t="shared" ref="BN5:BN68" si="36">(BH5-BI5)/$AX$3*1000-$AY$40-$D$22</f>
        <v>-83.5474041430451</v>
      </c>
      <c r="BO5" s="38">
        <f t="shared" ref="BO5:BO68" si="37">1-1/BL5</f>
        <v>-16.76890495253922</v>
      </c>
      <c r="BP5" s="38">
        <f t="shared" ref="BP5:BP68" si="38">IFERROR(20*LOG(SQRT(BO5^2)),-320)</f>
        <v>24.490094062381345</v>
      </c>
      <c r="BQ5" s="38">
        <f t="shared" ref="BQ5:BQ68" si="39">20*LOG(SQRT(1+1/BL5)^2)</f>
        <v>25.468778700223712</v>
      </c>
      <c r="BR5" s="38">
        <f t="shared" ref="BR5:BR68" si="40">BQ5-BP5</f>
        <v>0.97868463784236681</v>
      </c>
      <c r="BS5" s="38"/>
      <c r="BT5" s="38"/>
      <c r="BU5" s="36" t="e">
        <f t="shared" ref="BU5:BU68" si="41">IF(ISERROR(BY5),NA(),$BM5)</f>
        <v>#N/A</v>
      </c>
      <c r="BV5" s="36" t="e">
        <f t="shared" ref="BV5:BV68" si="42">IF(ISERROR(BZ5),NA(),$BM5)</f>
        <v>#N/A</v>
      </c>
      <c r="BW5" s="36">
        <f t="shared" ref="BW5:BW68" si="43">IF(ISERROR(CA5),NA(),$BM5)</f>
        <v>-24.99321328573636</v>
      </c>
      <c r="BX5" s="38"/>
      <c r="BY5" s="38" t="e">
        <f t="shared" ref="BY5:BY68" si="44">IF(BR5&gt;=12,BR5,NA())</f>
        <v>#N/A</v>
      </c>
      <c r="BZ5" s="38" t="e">
        <f t="shared" ref="BZ5:BZ68" si="45">IF(AND(BR5&lt;12,BR5&gt;6),BR5,NA())</f>
        <v>#N/A</v>
      </c>
      <c r="CA5" s="38">
        <f t="shared" ref="CA5:CA68" si="46">IF(BR5&lt;=6,BR5,NA())</f>
        <v>0.97868463784236681</v>
      </c>
      <c r="CC5" s="36" t="e">
        <f t="shared" ref="CC5:CC68" si="47">IF(ABS($BN5)&lt;=5,$BN5,NA())</f>
        <v>#N/A</v>
      </c>
      <c r="CD5" s="36">
        <f t="shared" ref="CD5:CD68" si="48">IF(ABS($BN5)&gt;5,$BN5,NA())</f>
        <v>-83.5474041430451</v>
      </c>
    </row>
    <row r="6" spans="2:92">
      <c r="B6" s="47"/>
      <c r="C6" s="48"/>
      <c r="D6" s="48"/>
      <c r="E6" s="37"/>
      <c r="F6" s="37">
        <v>2</v>
      </c>
      <c r="G6" s="37">
        <v>20.584010543888564</v>
      </c>
      <c r="H6" s="37">
        <v>20.584010543888564</v>
      </c>
      <c r="I6" s="52">
        <v>48.581397578855309</v>
      </c>
      <c r="L6" s="37">
        <f t="shared" si="11"/>
        <v>0</v>
      </c>
      <c r="M6" s="37">
        <f t="shared" si="0"/>
        <v>0</v>
      </c>
      <c r="N6" s="37">
        <f t="shared" si="1"/>
        <v>1</v>
      </c>
      <c r="O6" s="37">
        <f t="shared" si="2"/>
        <v>0</v>
      </c>
      <c r="Q6" s="37">
        <f t="shared" si="12"/>
        <v>2</v>
      </c>
      <c r="R6" s="37">
        <f t="shared" si="13"/>
        <v>0</v>
      </c>
      <c r="S6" s="37">
        <f t="shared" si="3"/>
        <v>2</v>
      </c>
      <c r="V6" s="37">
        <f t="shared" si="14"/>
        <v>0</v>
      </c>
      <c r="W6" s="37">
        <f t="shared" si="4"/>
        <v>0</v>
      </c>
      <c r="X6" s="37">
        <f t="shared" si="15"/>
        <v>0.99999999999998679</v>
      </c>
      <c r="Y6" s="37">
        <f t="shared" si="16"/>
        <v>0</v>
      </c>
      <c r="AA6" s="37">
        <f t="shared" si="17"/>
        <v>1.9999999999999831</v>
      </c>
      <c r="AB6" s="37">
        <f t="shared" si="18"/>
        <v>0</v>
      </c>
      <c r="AC6" s="37">
        <f t="shared" si="5"/>
        <v>1.9999999999999831</v>
      </c>
      <c r="AE6" s="36">
        <v>0</v>
      </c>
      <c r="AF6" s="36">
        <f t="shared" si="19"/>
        <v>0</v>
      </c>
      <c r="AG6" s="36">
        <f t="shared" si="6"/>
        <v>6.0205999132796242</v>
      </c>
      <c r="AI6" s="36">
        <f t="shared" si="20"/>
        <v>-3.182280639625853E-14</v>
      </c>
      <c r="AJ6" s="36">
        <f t="shared" si="21"/>
        <v>-1.1475496851984192E-13</v>
      </c>
      <c r="AK6" s="36">
        <f t="shared" si="22"/>
        <v>6.0205999132795505</v>
      </c>
      <c r="AM6" s="36">
        <f t="shared" si="23"/>
        <v>0</v>
      </c>
      <c r="AN6" s="36">
        <f t="shared" si="7"/>
        <v>6.0205999132796242</v>
      </c>
      <c r="AO6" s="36" t="e">
        <f t="shared" si="8"/>
        <v>#N/A</v>
      </c>
      <c r="AP6" s="36" t="e">
        <f t="shared" si="9"/>
        <v>#N/A</v>
      </c>
      <c r="AR6" s="36">
        <f t="shared" si="24"/>
        <v>0</v>
      </c>
      <c r="AS6" s="36">
        <f t="shared" si="25"/>
        <v>6.0205999132795505</v>
      </c>
      <c r="AT6" s="36" t="e">
        <f t="shared" si="26"/>
        <v>#N/A</v>
      </c>
      <c r="AU6" s="36" t="e">
        <f t="shared" si="27"/>
        <v>#N/A</v>
      </c>
      <c r="AW6" s="38"/>
      <c r="AX6" s="38"/>
      <c r="AY6" s="38"/>
      <c r="AZ6" s="38"/>
      <c r="BA6" s="38"/>
      <c r="BB6" s="38"/>
      <c r="BC6" s="38"/>
      <c r="BE6" s="22">
        <v>2</v>
      </c>
      <c r="BF6" s="22">
        <f t="shared" si="28"/>
        <v>0.40000000000000147</v>
      </c>
      <c r="BG6" s="36">
        <f t="shared" si="29"/>
        <v>1.2</v>
      </c>
      <c r="BH6" s="36">
        <f t="shared" si="30"/>
        <v>4.8166378315169185</v>
      </c>
      <c r="BI6" s="36">
        <f t="shared" si="31"/>
        <v>16.834488409215169</v>
      </c>
      <c r="BJ6" s="36">
        <f t="shared" si="32"/>
        <v>4.2701853307111488</v>
      </c>
      <c r="BK6" s="36">
        <f t="shared" si="33"/>
        <v>0.24376487161262972</v>
      </c>
      <c r="BL6" s="36">
        <f t="shared" si="34"/>
        <v>5.7085314274177783E-2</v>
      </c>
      <c r="BM6" s="36">
        <f t="shared" si="35"/>
        <v>-24.869512073264382</v>
      </c>
      <c r="BN6" s="36">
        <f t="shared" si="36"/>
        <v>-82.936724370897196</v>
      </c>
      <c r="BO6" s="38">
        <f t="shared" si="37"/>
        <v>-16.517640267285771</v>
      </c>
      <c r="BP6" s="38">
        <f t="shared" si="38"/>
        <v>24.358960070224089</v>
      </c>
      <c r="BQ6" s="38">
        <f t="shared" si="39"/>
        <v>25.351712860535002</v>
      </c>
      <c r="BR6" s="38">
        <f t="shared" si="40"/>
        <v>0.99275279031091301</v>
      </c>
      <c r="BS6" s="38"/>
      <c r="BT6" s="38"/>
      <c r="BU6" s="36" t="e">
        <f t="shared" si="41"/>
        <v>#N/A</v>
      </c>
      <c r="BV6" s="36" t="e">
        <f t="shared" si="42"/>
        <v>#N/A</v>
      </c>
      <c r="BW6" s="36">
        <f t="shared" si="43"/>
        <v>-24.869512073264382</v>
      </c>
      <c r="BX6" s="38"/>
      <c r="BY6" s="38" t="e">
        <f t="shared" si="44"/>
        <v>#N/A</v>
      </c>
      <c r="BZ6" s="38" t="e">
        <f t="shared" si="45"/>
        <v>#N/A</v>
      </c>
      <c r="CA6" s="38">
        <f t="shared" si="46"/>
        <v>0.99275279031091301</v>
      </c>
      <c r="CC6" s="36" t="e">
        <f t="shared" si="47"/>
        <v>#N/A</v>
      </c>
      <c r="CD6" s="36">
        <f t="shared" si="48"/>
        <v>-82.936724370897196</v>
      </c>
    </row>
    <row r="7" spans="2:92">
      <c r="B7" s="47" t="s">
        <v>88</v>
      </c>
      <c r="C7" s="48"/>
      <c r="D7" s="48">
        <f>D24+D22</f>
        <v>0</v>
      </c>
      <c r="E7" s="37"/>
      <c r="F7" s="49">
        <v>3</v>
      </c>
      <c r="G7" s="49">
        <v>20.882380059611286</v>
      </c>
      <c r="H7" s="49">
        <v>20.882380059611286</v>
      </c>
      <c r="I7" s="49">
        <v>47.887261755862056</v>
      </c>
      <c r="K7" s="49"/>
      <c r="L7" s="49">
        <f t="shared" si="11"/>
        <v>0</v>
      </c>
      <c r="M7" s="49">
        <f t="shared" si="0"/>
        <v>0</v>
      </c>
      <c r="N7" s="49">
        <f t="shared" si="1"/>
        <v>1</v>
      </c>
      <c r="O7" s="49">
        <f t="shared" si="2"/>
        <v>0</v>
      </c>
      <c r="Q7" s="49">
        <f t="shared" si="12"/>
        <v>2</v>
      </c>
      <c r="R7" s="49">
        <f t="shared" si="13"/>
        <v>0</v>
      </c>
      <c r="S7" s="49">
        <f t="shared" si="3"/>
        <v>2</v>
      </c>
      <c r="U7" s="49"/>
      <c r="V7" s="49">
        <f t="shared" si="14"/>
        <v>0</v>
      </c>
      <c r="W7" s="49">
        <f t="shared" si="4"/>
        <v>0</v>
      </c>
      <c r="X7" s="49">
        <f t="shared" si="15"/>
        <v>0.99999999999998679</v>
      </c>
      <c r="Y7" s="49">
        <f t="shared" si="16"/>
        <v>0</v>
      </c>
      <c r="AA7" s="49">
        <f t="shared" si="17"/>
        <v>1.9999999999999831</v>
      </c>
      <c r="AB7" s="49">
        <f t="shared" si="18"/>
        <v>0</v>
      </c>
      <c r="AC7" s="49">
        <f t="shared" si="5"/>
        <v>1.9999999999999831</v>
      </c>
      <c r="AE7" s="53">
        <v>0</v>
      </c>
      <c r="AF7" s="53">
        <f t="shared" si="19"/>
        <v>0</v>
      </c>
      <c r="AG7" s="53">
        <f t="shared" si="6"/>
        <v>6.0205999132796242</v>
      </c>
      <c r="AI7" s="53">
        <f t="shared" si="20"/>
        <v>-3.182280639625853E-14</v>
      </c>
      <c r="AJ7" s="53">
        <f t="shared" si="21"/>
        <v>-1.1475496851984192E-13</v>
      </c>
      <c r="AK7" s="53">
        <f t="shared" si="22"/>
        <v>6.0205999132795505</v>
      </c>
      <c r="AM7" s="53">
        <f t="shared" si="23"/>
        <v>0</v>
      </c>
      <c r="AN7" s="53">
        <f t="shared" si="7"/>
        <v>6.0205999132796242</v>
      </c>
      <c r="AO7" s="53" t="e">
        <f t="shared" si="8"/>
        <v>#N/A</v>
      </c>
      <c r="AP7" s="53" t="e">
        <f t="shared" si="9"/>
        <v>#N/A</v>
      </c>
      <c r="AR7" s="53">
        <f t="shared" si="24"/>
        <v>0</v>
      </c>
      <c r="AS7" s="53">
        <f t="shared" si="25"/>
        <v>6.0205999132795505</v>
      </c>
      <c r="AT7" s="53" t="e">
        <f t="shared" si="26"/>
        <v>#N/A</v>
      </c>
      <c r="AU7" s="53" t="e">
        <f t="shared" si="27"/>
        <v>#N/A</v>
      </c>
      <c r="AW7" s="38" t="s">
        <v>61</v>
      </c>
      <c r="AX7" s="38">
        <f>Dashboard!M9</f>
        <v>0</v>
      </c>
      <c r="AY7" s="38">
        <f>Dashboard!N9</f>
        <v>6</v>
      </c>
      <c r="AZ7" s="38"/>
      <c r="BA7" s="38" t="s">
        <v>125</v>
      </c>
      <c r="BB7" s="38">
        <f>AX24-AX32</f>
        <v>7.460698725481052E-14</v>
      </c>
      <c r="BC7" s="38"/>
      <c r="BE7" s="22">
        <v>3</v>
      </c>
      <c r="BF7" s="22">
        <f t="shared" si="28"/>
        <v>0.6000000000000022</v>
      </c>
      <c r="BG7" s="36">
        <f t="shared" si="29"/>
        <v>1.2</v>
      </c>
      <c r="BH7" s="36">
        <f t="shared" si="30"/>
        <v>4.8373546489791304</v>
      </c>
      <c r="BI7" s="36">
        <f t="shared" si="31"/>
        <v>16.637307474468336</v>
      </c>
      <c r="BJ7" s="36">
        <f t="shared" si="32"/>
        <v>4.251897515066946</v>
      </c>
      <c r="BK7" s="36">
        <f t="shared" si="33"/>
        <v>0.24665390791353248</v>
      </c>
      <c r="BL7" s="36">
        <f t="shared" si="34"/>
        <v>5.8010313522255469E-2</v>
      </c>
      <c r="BM7" s="36">
        <f t="shared" si="35"/>
        <v>-24.729895746804736</v>
      </c>
      <c r="BN7" s="36">
        <f t="shared" si="36"/>
        <v>-82.302230887090076</v>
      </c>
      <c r="BO7" s="38">
        <f t="shared" si="37"/>
        <v>-16.238314004566675</v>
      </c>
      <c r="BP7" s="38">
        <f t="shared" si="38"/>
        <v>24.210818704353908</v>
      </c>
      <c r="BQ7" s="38">
        <f t="shared" si="39"/>
        <v>25.219693771562618</v>
      </c>
      <c r="BR7" s="38">
        <f t="shared" si="40"/>
        <v>1.0088750672087095</v>
      </c>
      <c r="BS7" s="38"/>
      <c r="BT7" s="38"/>
      <c r="BU7" s="36" t="e">
        <f t="shared" si="41"/>
        <v>#N/A</v>
      </c>
      <c r="BV7" s="36" t="e">
        <f t="shared" si="42"/>
        <v>#N/A</v>
      </c>
      <c r="BW7" s="36">
        <f t="shared" si="43"/>
        <v>-24.729895746804736</v>
      </c>
      <c r="BX7" s="38"/>
      <c r="BY7" s="38" t="e">
        <f t="shared" si="44"/>
        <v>#N/A</v>
      </c>
      <c r="BZ7" s="38" t="e">
        <f t="shared" si="45"/>
        <v>#N/A</v>
      </c>
      <c r="CA7" s="38">
        <f t="shared" si="46"/>
        <v>1.0088750672087095</v>
      </c>
      <c r="CC7" s="36" t="e">
        <f t="shared" si="47"/>
        <v>#N/A</v>
      </c>
      <c r="CD7" s="36">
        <f t="shared" si="48"/>
        <v>-82.302230887090076</v>
      </c>
    </row>
    <row r="8" spans="2:92">
      <c r="B8" s="47"/>
      <c r="C8" s="48"/>
      <c r="D8" s="48"/>
      <c r="E8" s="37"/>
      <c r="F8" s="37">
        <v>4</v>
      </c>
      <c r="G8" s="37">
        <v>21.185074503545778</v>
      </c>
      <c r="H8" s="37">
        <v>21.185074503545778</v>
      </c>
      <c r="I8" s="52">
        <v>47.203043814296166</v>
      </c>
      <c r="L8" s="37">
        <f t="shared" si="11"/>
        <v>0</v>
      </c>
      <c r="M8" s="37">
        <f t="shared" si="0"/>
        <v>0</v>
      </c>
      <c r="N8" s="37">
        <f t="shared" si="1"/>
        <v>1</v>
      </c>
      <c r="O8" s="37">
        <f t="shared" si="2"/>
        <v>0</v>
      </c>
      <c r="Q8" s="37">
        <f t="shared" si="12"/>
        <v>2</v>
      </c>
      <c r="R8" s="37">
        <f t="shared" si="13"/>
        <v>0</v>
      </c>
      <c r="S8" s="37">
        <f t="shared" si="3"/>
        <v>2</v>
      </c>
      <c r="V8" s="37">
        <f t="shared" si="14"/>
        <v>0</v>
      </c>
      <c r="W8" s="37">
        <f t="shared" si="4"/>
        <v>0</v>
      </c>
      <c r="X8" s="37">
        <f t="shared" si="15"/>
        <v>0.99999999999998679</v>
      </c>
      <c r="Y8" s="37">
        <f t="shared" si="16"/>
        <v>0</v>
      </c>
      <c r="AA8" s="37">
        <f t="shared" si="17"/>
        <v>1.9999999999999831</v>
      </c>
      <c r="AB8" s="37">
        <f t="shared" si="18"/>
        <v>0</v>
      </c>
      <c r="AC8" s="37">
        <f t="shared" si="5"/>
        <v>1.9999999999999831</v>
      </c>
      <c r="AE8" s="36">
        <v>0</v>
      </c>
      <c r="AF8" s="36">
        <f t="shared" si="19"/>
        <v>0</v>
      </c>
      <c r="AG8" s="36">
        <f t="shared" si="6"/>
        <v>6.0205999132796242</v>
      </c>
      <c r="AI8" s="36">
        <f t="shared" si="20"/>
        <v>-3.182280639625853E-14</v>
      </c>
      <c r="AJ8" s="36">
        <f t="shared" si="21"/>
        <v>-1.1475496851984192E-13</v>
      </c>
      <c r="AK8" s="36">
        <f t="shared" si="22"/>
        <v>6.0205999132795505</v>
      </c>
      <c r="AM8" s="36">
        <f t="shared" si="23"/>
        <v>0</v>
      </c>
      <c r="AN8" s="36">
        <f t="shared" si="7"/>
        <v>6.0205999132796242</v>
      </c>
      <c r="AO8" s="36" t="e">
        <f t="shared" si="8"/>
        <v>#N/A</v>
      </c>
      <c r="AP8" s="36" t="e">
        <f t="shared" si="9"/>
        <v>#N/A</v>
      </c>
      <c r="AR8" s="36">
        <f t="shared" si="24"/>
        <v>0</v>
      </c>
      <c r="AS8" s="36">
        <f t="shared" si="25"/>
        <v>6.0205999132795505</v>
      </c>
      <c r="AT8" s="36" t="e">
        <f t="shared" si="26"/>
        <v>#N/A</v>
      </c>
      <c r="AU8" s="36" t="e">
        <f t="shared" si="27"/>
        <v>#N/A</v>
      </c>
      <c r="AW8" s="38" t="s">
        <v>62</v>
      </c>
      <c r="AX8" s="38">
        <f>Dashboard!M10</f>
        <v>17</v>
      </c>
      <c r="AY8" s="38">
        <f>Dashboard!N10</f>
        <v>4</v>
      </c>
      <c r="AZ8" s="38"/>
      <c r="BA8" s="38"/>
      <c r="BB8" s="38"/>
      <c r="BC8" s="38"/>
      <c r="BE8" s="22">
        <v>4</v>
      </c>
      <c r="BF8" s="22">
        <f t="shared" si="28"/>
        <v>0.80000000000000293</v>
      </c>
      <c r="BG8" s="36">
        <f t="shared" si="29"/>
        <v>1.2</v>
      </c>
      <c r="BH8" s="36">
        <f t="shared" si="30"/>
        <v>4.8662100242385762</v>
      </c>
      <c r="BI8" s="36">
        <f t="shared" si="31"/>
        <v>16.440194646049658</v>
      </c>
      <c r="BJ8" s="36">
        <f t="shared" si="32"/>
        <v>4.2266848551630698</v>
      </c>
      <c r="BK8" s="36">
        <f t="shared" si="33"/>
        <v>0.24961121167276984</v>
      </c>
      <c r="BL8" s="36">
        <f t="shared" si="34"/>
        <v>5.9056026230074728E-2</v>
      </c>
      <c r="BM8" s="36">
        <f t="shared" si="35"/>
        <v>-24.574715585079513</v>
      </c>
      <c r="BN8" s="36">
        <f t="shared" si="36"/>
        <v>-81.644237166054239</v>
      </c>
      <c r="BO8" s="38">
        <f t="shared" si="37"/>
        <v>-15.933072945073004</v>
      </c>
      <c r="BP8" s="38">
        <f t="shared" si="38"/>
        <v>24.045990888758759</v>
      </c>
      <c r="BQ8" s="38">
        <f t="shared" si="39"/>
        <v>25.073094300712668</v>
      </c>
      <c r="BR8" s="38">
        <f t="shared" si="40"/>
        <v>1.0271034119539095</v>
      </c>
      <c r="BS8" s="38"/>
      <c r="BT8" s="38"/>
      <c r="BU8" s="36" t="e">
        <f t="shared" si="41"/>
        <v>#N/A</v>
      </c>
      <c r="BV8" s="36" t="e">
        <f t="shared" si="42"/>
        <v>#N/A</v>
      </c>
      <c r="BW8" s="36">
        <f t="shared" si="43"/>
        <v>-24.574715585079513</v>
      </c>
      <c r="BX8" s="38"/>
      <c r="BY8" s="38" t="e">
        <f t="shared" si="44"/>
        <v>#N/A</v>
      </c>
      <c r="BZ8" s="38" t="e">
        <f t="shared" si="45"/>
        <v>#N/A</v>
      </c>
      <c r="CA8" s="38">
        <f t="shared" si="46"/>
        <v>1.0271034119539095</v>
      </c>
      <c r="CC8" s="36" t="e">
        <f t="shared" si="47"/>
        <v>#N/A</v>
      </c>
      <c r="CD8" s="36">
        <f t="shared" si="48"/>
        <v>-81.644237166054239</v>
      </c>
    </row>
    <row r="9" spans="2:92">
      <c r="B9" s="51" t="s">
        <v>98</v>
      </c>
      <c r="C9" s="54"/>
      <c r="D9" s="54">
        <v>1</v>
      </c>
      <c r="E9" s="37"/>
      <c r="F9" s="49">
        <v>5</v>
      </c>
      <c r="G9" s="49">
        <v>21.492156566426349</v>
      </c>
      <c r="H9" s="49">
        <v>21.492156566426349</v>
      </c>
      <c r="I9" s="49">
        <v>46.528602046484949</v>
      </c>
      <c r="K9" s="49"/>
      <c r="L9" s="49">
        <f t="shared" si="11"/>
        <v>0</v>
      </c>
      <c r="M9" s="49">
        <f t="shared" si="0"/>
        <v>0</v>
      </c>
      <c r="N9" s="49">
        <f t="shared" si="1"/>
        <v>1</v>
      </c>
      <c r="O9" s="49">
        <f t="shared" si="2"/>
        <v>0</v>
      </c>
      <c r="Q9" s="49">
        <f t="shared" si="12"/>
        <v>2</v>
      </c>
      <c r="R9" s="49">
        <f t="shared" si="13"/>
        <v>0</v>
      </c>
      <c r="S9" s="49">
        <f t="shared" si="3"/>
        <v>2</v>
      </c>
      <c r="U9" s="49"/>
      <c r="V9" s="49">
        <f t="shared" si="14"/>
        <v>0</v>
      </c>
      <c r="W9" s="49">
        <f t="shared" si="4"/>
        <v>0</v>
      </c>
      <c r="X9" s="49">
        <f t="shared" si="15"/>
        <v>0.99999999999998679</v>
      </c>
      <c r="Y9" s="49">
        <f t="shared" si="16"/>
        <v>0</v>
      </c>
      <c r="AA9" s="49">
        <f t="shared" si="17"/>
        <v>1.9999999999999831</v>
      </c>
      <c r="AB9" s="49">
        <f t="shared" si="18"/>
        <v>0</v>
      </c>
      <c r="AC9" s="49">
        <f t="shared" si="5"/>
        <v>1.9999999999999831</v>
      </c>
      <c r="AE9" s="53">
        <v>0</v>
      </c>
      <c r="AF9" s="53">
        <f t="shared" si="19"/>
        <v>0</v>
      </c>
      <c r="AG9" s="53">
        <f t="shared" si="6"/>
        <v>6.0205999132796242</v>
      </c>
      <c r="AI9" s="53">
        <f t="shared" si="20"/>
        <v>-3.182280639625853E-14</v>
      </c>
      <c r="AJ9" s="53">
        <f t="shared" si="21"/>
        <v>-1.1475496851984192E-13</v>
      </c>
      <c r="AK9" s="53">
        <f t="shared" si="22"/>
        <v>6.0205999132795505</v>
      </c>
      <c r="AM9" s="53">
        <f t="shared" si="23"/>
        <v>0</v>
      </c>
      <c r="AN9" s="53">
        <f t="shared" si="7"/>
        <v>6.0205999132796242</v>
      </c>
      <c r="AO9" s="53" t="e">
        <f t="shared" si="8"/>
        <v>#N/A</v>
      </c>
      <c r="AP9" s="53" t="e">
        <f t="shared" si="9"/>
        <v>#N/A</v>
      </c>
      <c r="AR9" s="53">
        <f t="shared" si="24"/>
        <v>0</v>
      </c>
      <c r="AS9" s="53">
        <f t="shared" si="25"/>
        <v>6.0205999132795505</v>
      </c>
      <c r="AT9" s="53" t="e">
        <f t="shared" si="26"/>
        <v>#N/A</v>
      </c>
      <c r="AU9" s="53" t="e">
        <f t="shared" si="27"/>
        <v>#N/A</v>
      </c>
      <c r="AW9" s="38" t="s">
        <v>59</v>
      </c>
      <c r="AX9" s="38">
        <f>Dashboard!M11</f>
        <v>20</v>
      </c>
      <c r="AY9" s="38">
        <f>Dashboard!N11</f>
        <v>1.2</v>
      </c>
      <c r="AZ9" s="38"/>
      <c r="BA9" s="38"/>
      <c r="BB9" s="38"/>
      <c r="BC9" s="38"/>
      <c r="BE9" s="22">
        <v>5</v>
      </c>
      <c r="BF9" s="22">
        <f t="shared" si="28"/>
        <v>1.0000000000000036</v>
      </c>
      <c r="BG9" s="36">
        <f t="shared" si="29"/>
        <v>1.2</v>
      </c>
      <c r="BH9" s="36">
        <f t="shared" si="30"/>
        <v>4.9030602688525056</v>
      </c>
      <c r="BI9" s="36">
        <f t="shared" si="31"/>
        <v>16.243152403397559</v>
      </c>
      <c r="BJ9" s="36">
        <f t="shared" si="32"/>
        <v>4.1949180886380475</v>
      </c>
      <c r="BK9" s="36">
        <f t="shared" si="33"/>
        <v>0.25263919243153082</v>
      </c>
      <c r="BL9" s="36">
        <f t="shared" si="34"/>
        <v>6.0225059725434231E-2</v>
      </c>
      <c r="BM9" s="36">
        <f t="shared" si="35"/>
        <v>-24.404455212756382</v>
      </c>
      <c r="BN9" s="36">
        <f t="shared" si="36"/>
        <v>-80.963168832043323</v>
      </c>
      <c r="BO9" s="38">
        <f t="shared" si="37"/>
        <v>-15.604383699393498</v>
      </c>
      <c r="BP9" s="38">
        <f t="shared" si="38"/>
        <v>23.864932414544029</v>
      </c>
      <c r="BQ9" s="38">
        <f t="shared" si="39"/>
        <v>24.91241651469306</v>
      </c>
      <c r="BR9" s="38">
        <f t="shared" si="40"/>
        <v>1.0474841001490311</v>
      </c>
      <c r="BS9" s="38"/>
      <c r="BT9" s="38"/>
      <c r="BU9" s="36" t="e">
        <f t="shared" si="41"/>
        <v>#N/A</v>
      </c>
      <c r="BV9" s="36" t="e">
        <f t="shared" si="42"/>
        <v>#N/A</v>
      </c>
      <c r="BW9" s="36">
        <f t="shared" si="43"/>
        <v>-24.404455212756382</v>
      </c>
      <c r="BX9" s="38"/>
      <c r="BY9" s="38" t="e">
        <f t="shared" si="44"/>
        <v>#N/A</v>
      </c>
      <c r="BZ9" s="38" t="e">
        <f t="shared" si="45"/>
        <v>#N/A</v>
      </c>
      <c r="CA9" s="38">
        <f t="shared" si="46"/>
        <v>1.0474841001490311</v>
      </c>
      <c r="CC9" s="36" t="e">
        <f t="shared" si="47"/>
        <v>#N/A</v>
      </c>
      <c r="CD9" s="36">
        <f t="shared" si="48"/>
        <v>-80.963168832043323</v>
      </c>
    </row>
    <row r="10" spans="2:92">
      <c r="B10" s="51" t="s">
        <v>97</v>
      </c>
      <c r="C10" s="54"/>
      <c r="D10" s="54">
        <f>10^($D$21/20)</f>
        <v>1</v>
      </c>
      <c r="E10" s="37"/>
      <c r="F10" s="37">
        <v>6</v>
      </c>
      <c r="G10" s="37">
        <v>21.80368984770255</v>
      </c>
      <c r="H10" s="37">
        <v>21.80368984770255</v>
      </c>
      <c r="I10" s="52">
        <v>45.863796769488985</v>
      </c>
      <c r="L10" s="37">
        <f t="shared" si="11"/>
        <v>0</v>
      </c>
      <c r="M10" s="37">
        <f t="shared" si="0"/>
        <v>0</v>
      </c>
      <c r="N10" s="37">
        <f t="shared" si="1"/>
        <v>1</v>
      </c>
      <c r="O10" s="37">
        <f t="shared" si="2"/>
        <v>0</v>
      </c>
      <c r="Q10" s="37">
        <f t="shared" si="12"/>
        <v>2</v>
      </c>
      <c r="R10" s="37">
        <f t="shared" si="13"/>
        <v>0</v>
      </c>
      <c r="S10" s="37">
        <f t="shared" si="3"/>
        <v>2</v>
      </c>
      <c r="V10" s="37">
        <f t="shared" si="14"/>
        <v>0</v>
      </c>
      <c r="W10" s="37">
        <f t="shared" si="4"/>
        <v>0</v>
      </c>
      <c r="X10" s="37">
        <f t="shared" si="15"/>
        <v>0.99999999999998679</v>
      </c>
      <c r="Y10" s="37">
        <f t="shared" si="16"/>
        <v>0</v>
      </c>
      <c r="AA10" s="37">
        <f t="shared" si="17"/>
        <v>1.9999999999999831</v>
      </c>
      <c r="AB10" s="37">
        <f t="shared" si="18"/>
        <v>0</v>
      </c>
      <c r="AC10" s="37">
        <f t="shared" si="5"/>
        <v>1.9999999999999831</v>
      </c>
      <c r="AE10" s="36">
        <v>0</v>
      </c>
      <c r="AF10" s="36">
        <f t="shared" si="19"/>
        <v>0</v>
      </c>
      <c r="AG10" s="36">
        <f t="shared" si="6"/>
        <v>6.0205999132796242</v>
      </c>
      <c r="AI10" s="36">
        <f t="shared" si="20"/>
        <v>-3.182280639625853E-14</v>
      </c>
      <c r="AJ10" s="36">
        <f t="shared" si="21"/>
        <v>-1.1475496851984192E-13</v>
      </c>
      <c r="AK10" s="36">
        <f t="shared" si="22"/>
        <v>6.0205999132795505</v>
      </c>
      <c r="AM10" s="36">
        <f t="shared" si="23"/>
        <v>0</v>
      </c>
      <c r="AN10" s="36">
        <f t="shared" si="7"/>
        <v>6.0205999132796242</v>
      </c>
      <c r="AO10" s="36" t="e">
        <f t="shared" si="8"/>
        <v>#N/A</v>
      </c>
      <c r="AP10" s="36" t="e">
        <f t="shared" si="9"/>
        <v>#N/A</v>
      </c>
      <c r="AR10" s="36">
        <f t="shared" si="24"/>
        <v>0</v>
      </c>
      <c r="AS10" s="36">
        <f t="shared" si="25"/>
        <v>6.0205999132795505</v>
      </c>
      <c r="AT10" s="36" t="e">
        <f t="shared" si="26"/>
        <v>#N/A</v>
      </c>
      <c r="AU10" s="36" t="e">
        <f t="shared" si="27"/>
        <v>#N/A</v>
      </c>
      <c r="AZ10" s="38"/>
      <c r="BA10" s="38"/>
      <c r="BB10" s="38"/>
      <c r="BC10" s="38"/>
      <c r="BE10" s="22">
        <v>6</v>
      </c>
      <c r="BF10" s="22">
        <f t="shared" si="28"/>
        <v>1.2000000000000044</v>
      </c>
      <c r="BG10" s="36">
        <f t="shared" si="29"/>
        <v>1.2</v>
      </c>
      <c r="BH10" s="36">
        <f t="shared" si="30"/>
        <v>4.9477267507411939</v>
      </c>
      <c r="BI10" s="36">
        <f t="shared" si="31"/>
        <v>16.046183346827366</v>
      </c>
      <c r="BJ10" s="36">
        <f t="shared" si="32"/>
        <v>4.1570477206346785</v>
      </c>
      <c r="BK10" s="36">
        <f t="shared" si="33"/>
        <v>0.25574037246358705</v>
      </c>
      <c r="BL10" s="36">
        <f t="shared" si="34"/>
        <v>6.1519710537395952E-2</v>
      </c>
      <c r="BM10" s="36">
        <f t="shared" si="35"/>
        <v>-24.219714332893041</v>
      </c>
      <c r="BN10" s="36">
        <f t="shared" si="36"/>
        <v>-80.259553613189212</v>
      </c>
      <c r="BO10" s="38">
        <f t="shared" si="37"/>
        <v>-15.254952945400003</v>
      </c>
      <c r="BP10" s="38">
        <f t="shared" si="38"/>
        <v>23.668217447586027</v>
      </c>
      <c r="BQ10" s="38">
        <f t="shared" si="39"/>
        <v>24.738275585988546</v>
      </c>
      <c r="BR10" s="38">
        <f t="shared" si="40"/>
        <v>1.0700581384025192</v>
      </c>
      <c r="BS10" s="38"/>
      <c r="BT10" s="38"/>
      <c r="BU10" s="36" t="e">
        <f t="shared" si="41"/>
        <v>#N/A</v>
      </c>
      <c r="BV10" s="36" t="e">
        <f t="shared" si="42"/>
        <v>#N/A</v>
      </c>
      <c r="BW10" s="36">
        <f t="shared" si="43"/>
        <v>-24.219714332893041</v>
      </c>
      <c r="BX10" s="38"/>
      <c r="BY10" s="38" t="e">
        <f t="shared" si="44"/>
        <v>#N/A</v>
      </c>
      <c r="BZ10" s="38" t="e">
        <f t="shared" si="45"/>
        <v>#N/A</v>
      </c>
      <c r="CA10" s="38">
        <f t="shared" si="46"/>
        <v>1.0700581384025192</v>
      </c>
      <c r="CC10" s="36" t="e">
        <f t="shared" si="47"/>
        <v>#N/A</v>
      </c>
      <c r="CD10" s="36">
        <f t="shared" si="48"/>
        <v>-80.259553613189212</v>
      </c>
    </row>
    <row r="11" spans="2:92">
      <c r="B11" s="51" t="s">
        <v>99</v>
      </c>
      <c r="C11" s="54"/>
      <c r="D11" s="54">
        <f>AX26/AX34</f>
        <v>0.99999999999999634</v>
      </c>
      <c r="E11" s="37"/>
      <c r="F11" s="49">
        <v>7</v>
      </c>
      <c r="G11" s="49">
        <v>22.119738868711192</v>
      </c>
      <c r="H11" s="49">
        <v>22.119738868711192</v>
      </c>
      <c r="I11" s="49">
        <v>45.208490296172521</v>
      </c>
      <c r="K11" s="49"/>
      <c r="L11" s="49">
        <f t="shared" si="11"/>
        <v>0</v>
      </c>
      <c r="M11" s="49">
        <f t="shared" si="0"/>
        <v>0</v>
      </c>
      <c r="N11" s="49">
        <f t="shared" si="1"/>
        <v>1</v>
      </c>
      <c r="O11" s="49">
        <f t="shared" si="2"/>
        <v>0</v>
      </c>
      <c r="Q11" s="49">
        <f t="shared" si="12"/>
        <v>2</v>
      </c>
      <c r="R11" s="49">
        <f t="shared" si="13"/>
        <v>0</v>
      </c>
      <c r="S11" s="49">
        <f t="shared" si="3"/>
        <v>2</v>
      </c>
      <c r="U11" s="49"/>
      <c r="V11" s="49">
        <f t="shared" si="14"/>
        <v>0</v>
      </c>
      <c r="W11" s="49">
        <f t="shared" si="4"/>
        <v>0</v>
      </c>
      <c r="X11" s="49">
        <f t="shared" si="15"/>
        <v>0.99999999999998679</v>
      </c>
      <c r="Y11" s="49">
        <f t="shared" si="16"/>
        <v>0</v>
      </c>
      <c r="AA11" s="49">
        <f t="shared" si="17"/>
        <v>1.9999999999999831</v>
      </c>
      <c r="AB11" s="49">
        <f t="shared" si="18"/>
        <v>0</v>
      </c>
      <c r="AC11" s="49">
        <f t="shared" si="5"/>
        <v>1.9999999999999831</v>
      </c>
      <c r="AE11" s="53">
        <v>0</v>
      </c>
      <c r="AF11" s="53">
        <f t="shared" si="19"/>
        <v>0</v>
      </c>
      <c r="AG11" s="53">
        <f t="shared" si="6"/>
        <v>6.0205999132796242</v>
      </c>
      <c r="AI11" s="53">
        <f t="shared" si="20"/>
        <v>-3.182280639625853E-14</v>
      </c>
      <c r="AJ11" s="53">
        <f t="shared" si="21"/>
        <v>-1.1475496851984192E-13</v>
      </c>
      <c r="AK11" s="53">
        <f t="shared" si="22"/>
        <v>6.0205999132795505</v>
      </c>
      <c r="AM11" s="53">
        <f t="shared" si="23"/>
        <v>0</v>
      </c>
      <c r="AN11" s="53">
        <f t="shared" si="7"/>
        <v>6.0205999132796242</v>
      </c>
      <c r="AO11" s="53" t="e">
        <f t="shared" si="8"/>
        <v>#N/A</v>
      </c>
      <c r="AP11" s="53" t="e">
        <f t="shared" si="9"/>
        <v>#N/A</v>
      </c>
      <c r="AR11" s="53">
        <f t="shared" si="24"/>
        <v>0</v>
      </c>
      <c r="AS11" s="53">
        <f t="shared" si="25"/>
        <v>6.0205999132795505</v>
      </c>
      <c r="AT11" s="53" t="e">
        <f t="shared" si="26"/>
        <v>#N/A</v>
      </c>
      <c r="AU11" s="53" t="e">
        <f t="shared" si="27"/>
        <v>#N/A</v>
      </c>
      <c r="AW11" s="44" t="s">
        <v>72</v>
      </c>
      <c r="AX11" s="36">
        <f>AX7-AX32</f>
        <v>20.000000000000075</v>
      </c>
      <c r="AY11" s="38">
        <f>AY9</f>
        <v>1.2</v>
      </c>
      <c r="BB11" s="38"/>
      <c r="BC11" s="38"/>
      <c r="BE11" s="22">
        <v>7</v>
      </c>
      <c r="BF11" s="22">
        <f t="shared" si="28"/>
        <v>1.4000000000000052</v>
      </c>
      <c r="BG11" s="36">
        <f t="shared" si="29"/>
        <v>1.2</v>
      </c>
      <c r="BH11" s="36">
        <f t="shared" si="30"/>
        <v>5.0000000000000018</v>
      </c>
      <c r="BI11" s="36">
        <f t="shared" si="31"/>
        <v>15.849290204927154</v>
      </c>
      <c r="BJ11" s="36">
        <f t="shared" si="32"/>
        <v>4.1135872422983795</v>
      </c>
      <c r="BK11" s="36">
        <f t="shared" si="33"/>
        <v>0.25891739331398655</v>
      </c>
      <c r="BL11" s="36">
        <f t="shared" si="34"/>
        <v>6.294199638010399E-2</v>
      </c>
      <c r="BM11" s="36">
        <f t="shared" si="35"/>
        <v>-24.021189726990173</v>
      </c>
      <c r="BN11" s="36">
        <f t="shared" si="36"/>
        <v>-79.534009407379941</v>
      </c>
      <c r="BO11" s="38">
        <f t="shared" si="37"/>
        <v>-14.88764350531628</v>
      </c>
      <c r="BP11" s="38">
        <f t="shared" si="38"/>
        <v>23.45651921544772</v>
      </c>
      <c r="BQ11" s="38">
        <f t="shared" si="39"/>
        <v>24.551381050582116</v>
      </c>
      <c r="BR11" s="38">
        <f t="shared" si="40"/>
        <v>1.0948618351343953</v>
      </c>
      <c r="BS11" s="38"/>
      <c r="BT11" s="38"/>
      <c r="BU11" s="36" t="e">
        <f t="shared" si="41"/>
        <v>#N/A</v>
      </c>
      <c r="BV11" s="36" t="e">
        <f t="shared" si="42"/>
        <v>#N/A</v>
      </c>
      <c r="BW11" s="36">
        <f t="shared" si="43"/>
        <v>-24.021189726990173</v>
      </c>
      <c r="BX11" s="38"/>
      <c r="BY11" s="38" t="e">
        <f t="shared" si="44"/>
        <v>#N/A</v>
      </c>
      <c r="BZ11" s="38" t="e">
        <f t="shared" si="45"/>
        <v>#N/A</v>
      </c>
      <c r="CA11" s="38">
        <f t="shared" si="46"/>
        <v>1.0948618351343953</v>
      </c>
      <c r="CC11" s="36" t="e">
        <f t="shared" si="47"/>
        <v>#N/A</v>
      </c>
      <c r="CD11" s="36">
        <f t="shared" si="48"/>
        <v>-79.534009407379941</v>
      </c>
    </row>
    <row r="12" spans="2:92">
      <c r="B12" s="55" t="s">
        <v>100</v>
      </c>
      <c r="C12" s="56"/>
      <c r="D12" s="56">
        <f>AX30/AX38*D10</f>
        <v>0.99999999999998679</v>
      </c>
      <c r="E12" s="37"/>
      <c r="F12" s="37">
        <v>8</v>
      </c>
      <c r="G12" s="37">
        <v>22.440369086039272</v>
      </c>
      <c r="H12" s="37">
        <v>22.440369086039272</v>
      </c>
      <c r="I12" s="52">
        <v>44.562546906687267</v>
      </c>
      <c r="L12" s="37">
        <f t="shared" si="11"/>
        <v>0</v>
      </c>
      <c r="M12" s="37">
        <f t="shared" si="0"/>
        <v>0</v>
      </c>
      <c r="N12" s="37">
        <f t="shared" si="1"/>
        <v>1</v>
      </c>
      <c r="O12" s="37">
        <f t="shared" si="2"/>
        <v>0</v>
      </c>
      <c r="Q12" s="37">
        <f t="shared" si="12"/>
        <v>2</v>
      </c>
      <c r="R12" s="37">
        <f t="shared" si="13"/>
        <v>0</v>
      </c>
      <c r="S12" s="37">
        <f t="shared" si="3"/>
        <v>2</v>
      </c>
      <c r="V12" s="37">
        <f t="shared" si="14"/>
        <v>0</v>
      </c>
      <c r="W12" s="37">
        <f t="shared" si="4"/>
        <v>0</v>
      </c>
      <c r="X12" s="37">
        <f t="shared" si="15"/>
        <v>0.99999999999998679</v>
      </c>
      <c r="Y12" s="37">
        <f t="shared" si="16"/>
        <v>0</v>
      </c>
      <c r="AA12" s="37">
        <f t="shared" si="17"/>
        <v>1.9999999999999831</v>
      </c>
      <c r="AB12" s="37">
        <f t="shared" si="18"/>
        <v>0</v>
      </c>
      <c r="AC12" s="37">
        <f t="shared" si="5"/>
        <v>1.9999999999999831</v>
      </c>
      <c r="AE12" s="36">
        <v>0</v>
      </c>
      <c r="AF12" s="36">
        <f t="shared" si="19"/>
        <v>0</v>
      </c>
      <c r="AG12" s="36">
        <f t="shared" si="6"/>
        <v>6.0205999132796242</v>
      </c>
      <c r="AI12" s="36">
        <f t="shared" si="20"/>
        <v>-3.182280639625853E-14</v>
      </c>
      <c r="AJ12" s="36">
        <f t="shared" si="21"/>
        <v>-1.1475496851984192E-13</v>
      </c>
      <c r="AK12" s="36">
        <f t="shared" si="22"/>
        <v>6.0205999132795505</v>
      </c>
      <c r="AM12" s="36">
        <f t="shared" si="23"/>
        <v>0</v>
      </c>
      <c r="AN12" s="36">
        <f t="shared" si="7"/>
        <v>6.0205999132796242</v>
      </c>
      <c r="AO12" s="36" t="e">
        <f t="shared" si="8"/>
        <v>#N/A</v>
      </c>
      <c r="AP12" s="36" t="e">
        <f t="shared" si="9"/>
        <v>#N/A</v>
      </c>
      <c r="AR12" s="36">
        <f t="shared" si="24"/>
        <v>0</v>
      </c>
      <c r="AS12" s="36">
        <f t="shared" si="25"/>
        <v>6.0205999132795505</v>
      </c>
      <c r="AT12" s="36" t="e">
        <f t="shared" si="26"/>
        <v>#N/A</v>
      </c>
      <c r="AU12" s="36" t="e">
        <f t="shared" si="27"/>
        <v>#N/A</v>
      </c>
      <c r="AW12" s="44" t="s">
        <v>73</v>
      </c>
      <c r="AX12" s="36">
        <f>AX8-AX36</f>
        <v>20.000000000000075</v>
      </c>
      <c r="AY12" s="36">
        <f>AY9</f>
        <v>1.2</v>
      </c>
      <c r="BB12" s="38"/>
      <c r="BC12" s="38"/>
      <c r="BE12" s="22">
        <v>8</v>
      </c>
      <c r="BF12" s="22">
        <f t="shared" si="28"/>
        <v>1.6000000000000059</v>
      </c>
      <c r="BG12" s="36">
        <f t="shared" si="29"/>
        <v>1.2</v>
      </c>
      <c r="BH12" s="36">
        <f t="shared" si="30"/>
        <v>5.0596442562694088</v>
      </c>
      <c r="BI12" s="36">
        <f t="shared" si="31"/>
        <v>15.652475842498523</v>
      </c>
      <c r="BJ12" s="36">
        <f t="shared" si="32"/>
        <v>4.0650953248355668</v>
      </c>
      <c r="BK12" s="36">
        <f t="shared" si="33"/>
        <v>0.26217302278753069</v>
      </c>
      <c r="BL12" s="36">
        <f t="shared" si="34"/>
        <v>6.4493696171352533E-2</v>
      </c>
      <c r="BM12" s="36">
        <f t="shared" si="35"/>
        <v>-23.809654653585788</v>
      </c>
      <c r="BN12" s="36">
        <f t="shared" si="36"/>
        <v>-78.787231063957762</v>
      </c>
      <c r="BO12" s="38">
        <f t="shared" si="37"/>
        <v>-14.505391369462092</v>
      </c>
      <c r="BP12" s="38">
        <f t="shared" si="38"/>
        <v>23.230589019622716</v>
      </c>
      <c r="BQ12" s="38">
        <f t="shared" si="39"/>
        <v>24.352516532227099</v>
      </c>
      <c r="BR12" s="38">
        <f t="shared" si="40"/>
        <v>1.1219275126043833</v>
      </c>
      <c r="BS12" s="38"/>
      <c r="BT12" s="38"/>
      <c r="BU12" s="36" t="e">
        <f t="shared" si="41"/>
        <v>#N/A</v>
      </c>
      <c r="BV12" s="36" t="e">
        <f t="shared" si="42"/>
        <v>#N/A</v>
      </c>
      <c r="BW12" s="36">
        <f t="shared" si="43"/>
        <v>-23.809654653585788</v>
      </c>
      <c r="BX12" s="38"/>
      <c r="BY12" s="38" t="e">
        <f t="shared" si="44"/>
        <v>#N/A</v>
      </c>
      <c r="BZ12" s="38" t="e">
        <f t="shared" si="45"/>
        <v>#N/A</v>
      </c>
      <c r="CA12" s="38">
        <f t="shared" si="46"/>
        <v>1.1219275126043833</v>
      </c>
      <c r="CC12" s="36" t="e">
        <f t="shared" si="47"/>
        <v>#N/A</v>
      </c>
      <c r="CD12" s="36">
        <f t="shared" si="48"/>
        <v>-78.787231063957762</v>
      </c>
    </row>
    <row r="13" spans="2:92">
      <c r="B13" s="36"/>
      <c r="C13" s="36"/>
      <c r="D13" s="36"/>
      <c r="E13" s="37"/>
      <c r="F13" s="49">
        <v>9</v>
      </c>
      <c r="G13" s="49">
        <v>22.76564690508064</v>
      </c>
      <c r="H13" s="49">
        <v>22.76564690508064</v>
      </c>
      <c r="I13" s="49">
        <v>43.925832820363588</v>
      </c>
      <c r="K13" s="49"/>
      <c r="L13" s="49">
        <f t="shared" si="11"/>
        <v>0</v>
      </c>
      <c r="M13" s="49">
        <f t="shared" si="0"/>
        <v>0</v>
      </c>
      <c r="N13" s="49">
        <f t="shared" si="1"/>
        <v>1</v>
      </c>
      <c r="O13" s="49">
        <f t="shared" si="2"/>
        <v>0</v>
      </c>
      <c r="Q13" s="49">
        <f t="shared" si="12"/>
        <v>2</v>
      </c>
      <c r="R13" s="49">
        <f t="shared" si="13"/>
        <v>0</v>
      </c>
      <c r="S13" s="49">
        <f t="shared" si="3"/>
        <v>2</v>
      </c>
      <c r="U13" s="49"/>
      <c r="V13" s="49">
        <f t="shared" si="14"/>
        <v>0</v>
      </c>
      <c r="W13" s="49">
        <f t="shared" si="4"/>
        <v>0</v>
      </c>
      <c r="X13" s="49">
        <f t="shared" si="15"/>
        <v>0.99999999999998679</v>
      </c>
      <c r="Y13" s="49">
        <f t="shared" si="16"/>
        <v>0</v>
      </c>
      <c r="AA13" s="49">
        <f t="shared" si="17"/>
        <v>1.9999999999999831</v>
      </c>
      <c r="AB13" s="49">
        <f t="shared" si="18"/>
        <v>0</v>
      </c>
      <c r="AC13" s="49">
        <f t="shared" si="5"/>
        <v>1.9999999999999831</v>
      </c>
      <c r="AE13" s="53">
        <v>0</v>
      </c>
      <c r="AF13" s="53">
        <f t="shared" si="19"/>
        <v>0</v>
      </c>
      <c r="AG13" s="53">
        <f t="shared" si="6"/>
        <v>6.0205999132796242</v>
      </c>
      <c r="AI13" s="53">
        <f t="shared" si="20"/>
        <v>-3.182280639625853E-14</v>
      </c>
      <c r="AJ13" s="53">
        <f t="shared" si="21"/>
        <v>-1.1475496851984192E-13</v>
      </c>
      <c r="AK13" s="53">
        <f t="shared" si="22"/>
        <v>6.0205999132795505</v>
      </c>
      <c r="AM13" s="53">
        <f t="shared" si="23"/>
        <v>0</v>
      </c>
      <c r="AN13" s="53">
        <f t="shared" si="7"/>
        <v>6.0205999132796242</v>
      </c>
      <c r="AO13" s="53" t="e">
        <f t="shared" si="8"/>
        <v>#N/A</v>
      </c>
      <c r="AP13" s="53" t="e">
        <f t="shared" si="9"/>
        <v>#N/A</v>
      </c>
      <c r="AR13" s="53">
        <f t="shared" si="24"/>
        <v>0</v>
      </c>
      <c r="AS13" s="53">
        <f t="shared" si="25"/>
        <v>6.0205999132795505</v>
      </c>
      <c r="AT13" s="53" t="e">
        <f t="shared" si="26"/>
        <v>#N/A</v>
      </c>
      <c r="AU13" s="53" t="e">
        <f t="shared" si="27"/>
        <v>#N/A</v>
      </c>
      <c r="BB13" s="38"/>
      <c r="BC13" s="38"/>
      <c r="BE13" s="22">
        <v>9</v>
      </c>
      <c r="BF13" s="22">
        <f t="shared" si="28"/>
        <v>1.8000000000000065</v>
      </c>
      <c r="BG13" s="36">
        <f t="shared" si="29"/>
        <v>1.2</v>
      </c>
      <c r="BH13" s="36">
        <f t="shared" si="30"/>
        <v>5.1264022471905211</v>
      </c>
      <c r="BI13" s="36">
        <f t="shared" si="31"/>
        <v>15.45574326908932</v>
      </c>
      <c r="BJ13" s="36">
        <f t="shared" si="32"/>
        <v>4.0121580827497452</v>
      </c>
      <c r="BK13" s="36">
        <f t="shared" si="33"/>
        <v>0.26551016242251763</v>
      </c>
      <c r="BL13" s="36">
        <f t="shared" si="34"/>
        <v>6.617639608072208E-2</v>
      </c>
      <c r="BM13" s="36">
        <f t="shared" si="35"/>
        <v>-23.585937757991026</v>
      </c>
      <c r="BN13" s="36">
        <f t="shared" si="36"/>
        <v>-78.019976494246293</v>
      </c>
      <c r="BO13" s="38">
        <f t="shared" si="37"/>
        <v>-14.111128124598963</v>
      </c>
      <c r="BP13" s="38">
        <f t="shared" si="38"/>
        <v>22.991234702731841</v>
      </c>
      <c r="BQ13" s="38">
        <f t="shared" si="39"/>
        <v>24.14251902829092</v>
      </c>
      <c r="BR13" s="38">
        <f t="shared" si="40"/>
        <v>1.1512843255590788</v>
      </c>
      <c r="BS13" s="38"/>
      <c r="BT13" s="38"/>
      <c r="BU13" s="36" t="e">
        <f t="shared" si="41"/>
        <v>#N/A</v>
      </c>
      <c r="BV13" s="36" t="e">
        <f t="shared" si="42"/>
        <v>#N/A</v>
      </c>
      <c r="BW13" s="36">
        <f t="shared" si="43"/>
        <v>-23.585937757991026</v>
      </c>
      <c r="BX13" s="38"/>
      <c r="BY13" s="38" t="e">
        <f t="shared" si="44"/>
        <v>#N/A</v>
      </c>
      <c r="BZ13" s="38" t="e">
        <f t="shared" si="45"/>
        <v>#N/A</v>
      </c>
      <c r="CA13" s="38">
        <f t="shared" si="46"/>
        <v>1.1512843255590788</v>
      </c>
      <c r="CC13" s="36" t="e">
        <f t="shared" si="47"/>
        <v>#N/A</v>
      </c>
      <c r="CD13" s="36">
        <f t="shared" si="48"/>
        <v>-78.019976494246293</v>
      </c>
    </row>
    <row r="14" spans="2:92">
      <c r="B14" s="39" t="s">
        <v>23</v>
      </c>
      <c r="C14" s="40"/>
      <c r="D14" s="57"/>
      <c r="E14" s="37"/>
      <c r="F14" s="37">
        <v>10</v>
      </c>
      <c r="G14" s="37">
        <v>23.095639693789167</v>
      </c>
      <c r="H14" s="37">
        <v>23.095639693789167</v>
      </c>
      <c r="I14" s="52">
        <v>43.298216168003265</v>
      </c>
      <c r="L14" s="37">
        <f t="shared" si="11"/>
        <v>0</v>
      </c>
      <c r="M14" s="37">
        <f t="shared" si="0"/>
        <v>0</v>
      </c>
      <c r="N14" s="37">
        <f t="shared" si="1"/>
        <v>1</v>
      </c>
      <c r="O14" s="37">
        <f t="shared" si="2"/>
        <v>0</v>
      </c>
      <c r="Q14" s="37">
        <f t="shared" si="12"/>
        <v>2</v>
      </c>
      <c r="R14" s="37">
        <f t="shared" si="13"/>
        <v>0</v>
      </c>
      <c r="S14" s="37">
        <f t="shared" si="3"/>
        <v>2</v>
      </c>
      <c r="V14" s="37">
        <f t="shared" si="14"/>
        <v>0</v>
      </c>
      <c r="W14" s="37">
        <f t="shared" si="4"/>
        <v>0</v>
      </c>
      <c r="X14" s="37">
        <f t="shared" si="15"/>
        <v>0.99999999999998679</v>
      </c>
      <c r="Y14" s="37">
        <f t="shared" si="16"/>
        <v>0</v>
      </c>
      <c r="AA14" s="37">
        <f t="shared" si="17"/>
        <v>1.9999999999999831</v>
      </c>
      <c r="AB14" s="37">
        <f t="shared" si="18"/>
        <v>0</v>
      </c>
      <c r="AC14" s="37">
        <f t="shared" si="5"/>
        <v>1.9999999999999831</v>
      </c>
      <c r="AE14" s="36">
        <v>0</v>
      </c>
      <c r="AF14" s="36">
        <f t="shared" si="19"/>
        <v>0</v>
      </c>
      <c r="AG14" s="36">
        <f t="shared" si="6"/>
        <v>6.0205999132796242</v>
      </c>
      <c r="AI14" s="36">
        <f t="shared" si="20"/>
        <v>-3.182280639625853E-14</v>
      </c>
      <c r="AJ14" s="36">
        <f t="shared" si="21"/>
        <v>-1.1475496851984192E-13</v>
      </c>
      <c r="AK14" s="36">
        <f t="shared" si="22"/>
        <v>6.0205999132795505</v>
      </c>
      <c r="AM14" s="36">
        <f t="shared" si="23"/>
        <v>0</v>
      </c>
      <c r="AN14" s="36">
        <f t="shared" si="7"/>
        <v>6.0205999132796242</v>
      </c>
      <c r="AO14" s="36" t="e">
        <f t="shared" si="8"/>
        <v>#N/A</v>
      </c>
      <c r="AP14" s="36" t="e">
        <f t="shared" si="9"/>
        <v>#N/A</v>
      </c>
      <c r="AR14" s="36">
        <f t="shared" si="24"/>
        <v>0</v>
      </c>
      <c r="AS14" s="36">
        <f t="shared" si="25"/>
        <v>6.0205999132795505</v>
      </c>
      <c r="AT14" s="36" t="e">
        <f t="shared" si="26"/>
        <v>#N/A</v>
      </c>
      <c r="AU14" s="36" t="e">
        <f t="shared" si="27"/>
        <v>#N/A</v>
      </c>
      <c r="AW14" s="36" t="s">
        <v>85</v>
      </c>
      <c r="AX14" s="36">
        <f>IFERROR(AX11,NA())</f>
        <v>20.000000000000075</v>
      </c>
      <c r="AY14" s="36">
        <f>AY9</f>
        <v>1.2</v>
      </c>
      <c r="BC14" s="36"/>
      <c r="BE14" s="22">
        <v>10</v>
      </c>
      <c r="BF14" s="22">
        <f t="shared" si="28"/>
        <v>2.0000000000000071</v>
      </c>
      <c r="BG14" s="36">
        <f t="shared" si="29"/>
        <v>1.2</v>
      </c>
      <c r="BH14" s="36">
        <f t="shared" si="30"/>
        <v>5.2000000000000028</v>
      </c>
      <c r="BI14" s="36">
        <f t="shared" si="31"/>
        <v>15.259095648169973</v>
      </c>
      <c r="BJ14" s="36">
        <f t="shared" si="32"/>
        <v>3.9553723483638255</v>
      </c>
      <c r="BK14" s="36">
        <f t="shared" si="33"/>
        <v>0.2689318554883553</v>
      </c>
      <c r="BL14" s="36">
        <f t="shared" si="34"/>
        <v>6.7991539557483466E-2</v>
      </c>
      <c r="BM14" s="36">
        <f t="shared" si="35"/>
        <v>-23.350902496491408</v>
      </c>
      <c r="BN14" s="36">
        <f t="shared" si="36"/>
        <v>-77.233052687453366</v>
      </c>
      <c r="BO14" s="38">
        <f t="shared" si="37"/>
        <v>-13.707712261090215</v>
      </c>
      <c r="BP14" s="38">
        <f t="shared" si="38"/>
        <v>22.739299591356918</v>
      </c>
      <c r="BQ14" s="38">
        <f t="shared" si="39"/>
        <v>23.922258742513449</v>
      </c>
      <c r="BR14" s="38">
        <f t="shared" si="40"/>
        <v>1.1829591511565312</v>
      </c>
      <c r="BS14" s="38"/>
      <c r="BT14" s="38"/>
      <c r="BU14" s="36" t="e">
        <f t="shared" si="41"/>
        <v>#N/A</v>
      </c>
      <c r="BV14" s="36" t="e">
        <f t="shared" si="42"/>
        <v>#N/A</v>
      </c>
      <c r="BW14" s="36">
        <f t="shared" si="43"/>
        <v>-23.350902496491408</v>
      </c>
      <c r="BX14" s="38"/>
      <c r="BY14" s="38" t="e">
        <f t="shared" si="44"/>
        <v>#N/A</v>
      </c>
      <c r="BZ14" s="38" t="e">
        <f t="shared" si="45"/>
        <v>#N/A</v>
      </c>
      <c r="CA14" s="38">
        <f t="shared" si="46"/>
        <v>1.1829591511565312</v>
      </c>
      <c r="CC14" s="36" t="e">
        <f t="shared" si="47"/>
        <v>#N/A</v>
      </c>
      <c r="CD14" s="36">
        <f t="shared" si="48"/>
        <v>-77.233052687453366</v>
      </c>
    </row>
    <row r="15" spans="2:92">
      <c r="B15" s="47"/>
      <c r="C15" s="48"/>
      <c r="D15" s="58"/>
      <c r="E15" s="37"/>
      <c r="F15" s="49">
        <v>11</v>
      </c>
      <c r="G15" s="49">
        <v>23.430415796631202</v>
      </c>
      <c r="H15" s="49">
        <v>23.430415796631202</v>
      </c>
      <c r="I15" s="49">
        <v>42.679566964568288</v>
      </c>
      <c r="K15" s="49"/>
      <c r="L15" s="49">
        <f t="shared" si="11"/>
        <v>0</v>
      </c>
      <c r="M15" s="49">
        <f t="shared" si="0"/>
        <v>0</v>
      </c>
      <c r="N15" s="49">
        <f t="shared" si="1"/>
        <v>1</v>
      </c>
      <c r="O15" s="49">
        <f t="shared" si="2"/>
        <v>0</v>
      </c>
      <c r="Q15" s="49">
        <f t="shared" si="12"/>
        <v>2</v>
      </c>
      <c r="R15" s="49">
        <f t="shared" si="13"/>
        <v>0</v>
      </c>
      <c r="S15" s="49">
        <f t="shared" si="3"/>
        <v>2</v>
      </c>
      <c r="U15" s="49"/>
      <c r="V15" s="49">
        <f t="shared" si="14"/>
        <v>0</v>
      </c>
      <c r="W15" s="49">
        <f t="shared" si="4"/>
        <v>0</v>
      </c>
      <c r="X15" s="49">
        <f t="shared" si="15"/>
        <v>0.99999999999998679</v>
      </c>
      <c r="Y15" s="49">
        <f t="shared" si="16"/>
        <v>0</v>
      </c>
      <c r="AA15" s="49">
        <f t="shared" si="17"/>
        <v>1.9999999999999831</v>
      </c>
      <c r="AB15" s="49">
        <f t="shared" si="18"/>
        <v>0</v>
      </c>
      <c r="AC15" s="49">
        <f t="shared" si="5"/>
        <v>1.9999999999999831</v>
      </c>
      <c r="AE15" s="53">
        <v>0</v>
      </c>
      <c r="AF15" s="53">
        <f t="shared" si="19"/>
        <v>0</v>
      </c>
      <c r="AG15" s="53">
        <f t="shared" si="6"/>
        <v>6.0205999132796242</v>
      </c>
      <c r="AI15" s="53">
        <f t="shared" si="20"/>
        <v>-3.182280639625853E-14</v>
      </c>
      <c r="AJ15" s="53">
        <f t="shared" si="21"/>
        <v>-1.1475496851984192E-13</v>
      </c>
      <c r="AK15" s="53">
        <f t="shared" si="22"/>
        <v>6.0205999132795505</v>
      </c>
      <c r="AM15" s="53">
        <f t="shared" si="23"/>
        <v>0</v>
      </c>
      <c r="AN15" s="53">
        <f t="shared" si="7"/>
        <v>6.0205999132796242</v>
      </c>
      <c r="AO15" s="53" t="e">
        <f t="shared" si="8"/>
        <v>#N/A</v>
      </c>
      <c r="AP15" s="53" t="e">
        <f t="shared" si="9"/>
        <v>#N/A</v>
      </c>
      <c r="AR15" s="53">
        <f t="shared" si="24"/>
        <v>0</v>
      </c>
      <c r="AS15" s="53">
        <f t="shared" si="25"/>
        <v>6.0205999132795505</v>
      </c>
      <c r="AT15" s="53" t="e">
        <f t="shared" si="26"/>
        <v>#N/A</v>
      </c>
      <c r="AU15" s="53" t="e">
        <f t="shared" si="27"/>
        <v>#N/A</v>
      </c>
      <c r="BC15" s="36"/>
      <c r="BE15" s="22">
        <v>11</v>
      </c>
      <c r="BF15" s="22">
        <f t="shared" si="28"/>
        <v>2.2000000000000082</v>
      </c>
      <c r="BG15" s="36">
        <f t="shared" si="29"/>
        <v>1.2</v>
      </c>
      <c r="BH15" s="36">
        <f t="shared" si="30"/>
        <v>5.2801515129776373</v>
      </c>
      <c r="BI15" s="36">
        <f t="shared" si="31"/>
        <v>15.062536307010177</v>
      </c>
      <c r="BJ15" s="36">
        <f t="shared" si="32"/>
        <v>3.8953306852918361</v>
      </c>
      <c r="BK15" s="36">
        <f t="shared" si="33"/>
        <v>0.27244129554906216</v>
      </c>
      <c r="BL15" s="36">
        <f t="shared" si="34"/>
        <v>6.9940479399543204E-2</v>
      </c>
      <c r="BM15" s="36">
        <f t="shared" si="35"/>
        <v>-23.105427903828964</v>
      </c>
      <c r="BN15" s="36">
        <f t="shared" si="36"/>
        <v>-76.427302136706672</v>
      </c>
      <c r="BO15" s="38">
        <f t="shared" si="37"/>
        <v>-13.297871684398709</v>
      </c>
      <c r="BP15" s="38">
        <f t="shared" si="38"/>
        <v>22.475642759664268</v>
      </c>
      <c r="BQ15" s="38">
        <f t="shared" si="39"/>
        <v>23.692620276461653</v>
      </c>
      <c r="BR15" s="38">
        <f t="shared" si="40"/>
        <v>1.2169775167973853</v>
      </c>
      <c r="BS15" s="38"/>
      <c r="BT15" s="38"/>
      <c r="BU15" s="36" t="e">
        <f t="shared" si="41"/>
        <v>#N/A</v>
      </c>
      <c r="BV15" s="36" t="e">
        <f t="shared" si="42"/>
        <v>#N/A</v>
      </c>
      <c r="BW15" s="36">
        <f t="shared" si="43"/>
        <v>-23.105427903828964</v>
      </c>
      <c r="BX15" s="38"/>
      <c r="BY15" s="38" t="e">
        <f t="shared" si="44"/>
        <v>#N/A</v>
      </c>
      <c r="BZ15" s="38" t="e">
        <f t="shared" si="45"/>
        <v>#N/A</v>
      </c>
      <c r="CA15" s="38">
        <f t="shared" si="46"/>
        <v>1.2169775167973853</v>
      </c>
      <c r="CC15" s="36" t="e">
        <f t="shared" si="47"/>
        <v>#N/A</v>
      </c>
      <c r="CD15" s="36">
        <f t="shared" si="48"/>
        <v>-76.427302136706672</v>
      </c>
    </row>
    <row r="16" spans="2:92">
      <c r="B16" s="47" t="s">
        <v>28</v>
      </c>
      <c r="C16" s="48"/>
      <c r="D16" s="59">
        <f>Dashboard!M4+Dashboard!M5</f>
        <v>20</v>
      </c>
      <c r="E16" s="37"/>
      <c r="F16" s="37">
        <v>12</v>
      </c>
      <c r="G16" s="37">
        <v>23.770044548740369</v>
      </c>
      <c r="H16" s="37">
        <v>23.770044548740369</v>
      </c>
      <c r="I16" s="52">
        <v>42.069757082259756</v>
      </c>
      <c r="L16" s="37">
        <f t="shared" si="11"/>
        <v>0</v>
      </c>
      <c r="M16" s="37">
        <f t="shared" si="0"/>
        <v>0</v>
      </c>
      <c r="N16" s="37">
        <f t="shared" si="1"/>
        <v>1</v>
      </c>
      <c r="O16" s="37">
        <f t="shared" si="2"/>
        <v>0</v>
      </c>
      <c r="Q16" s="37">
        <f t="shared" si="12"/>
        <v>2</v>
      </c>
      <c r="R16" s="37">
        <f t="shared" si="13"/>
        <v>0</v>
      </c>
      <c r="S16" s="37">
        <f t="shared" si="3"/>
        <v>2</v>
      </c>
      <c r="V16" s="37">
        <f t="shared" si="14"/>
        <v>0</v>
      </c>
      <c r="W16" s="37">
        <f t="shared" si="4"/>
        <v>0</v>
      </c>
      <c r="X16" s="37">
        <f t="shared" si="15"/>
        <v>0.99999999999998679</v>
      </c>
      <c r="Y16" s="37">
        <f t="shared" si="16"/>
        <v>0</v>
      </c>
      <c r="AA16" s="37">
        <f t="shared" si="17"/>
        <v>1.9999999999999831</v>
      </c>
      <c r="AB16" s="37">
        <f t="shared" si="18"/>
        <v>0</v>
      </c>
      <c r="AC16" s="37">
        <f t="shared" si="5"/>
        <v>1.9999999999999831</v>
      </c>
      <c r="AE16" s="36">
        <v>0</v>
      </c>
      <c r="AF16" s="36">
        <f t="shared" si="19"/>
        <v>0</v>
      </c>
      <c r="AG16" s="36">
        <f t="shared" si="6"/>
        <v>6.0205999132796242</v>
      </c>
      <c r="AI16" s="36">
        <f t="shared" si="20"/>
        <v>-3.182280639625853E-14</v>
      </c>
      <c r="AJ16" s="36">
        <f t="shared" si="21"/>
        <v>-1.1475496851984192E-13</v>
      </c>
      <c r="AK16" s="36">
        <f t="shared" si="22"/>
        <v>6.0205999132795505</v>
      </c>
      <c r="AM16" s="36">
        <f t="shared" si="23"/>
        <v>0</v>
      </c>
      <c r="AN16" s="36">
        <f t="shared" si="7"/>
        <v>6.0205999132796242</v>
      </c>
      <c r="AO16" s="36" t="e">
        <f t="shared" si="8"/>
        <v>#N/A</v>
      </c>
      <c r="AP16" s="36" t="e">
        <f t="shared" si="9"/>
        <v>#N/A</v>
      </c>
      <c r="AR16" s="36">
        <f t="shared" si="24"/>
        <v>0</v>
      </c>
      <c r="AS16" s="36">
        <f t="shared" si="25"/>
        <v>6.0205999132795505</v>
      </c>
      <c r="AT16" s="36" t="e">
        <f t="shared" si="26"/>
        <v>#N/A</v>
      </c>
      <c r="AU16" s="36" t="e">
        <f t="shared" si="27"/>
        <v>#N/A</v>
      </c>
      <c r="AW16" s="36" t="s">
        <v>84</v>
      </c>
      <c r="AX16" s="36">
        <f>MIN(AX7:AX9)</f>
        <v>0</v>
      </c>
      <c r="AY16" s="36">
        <f>AY9</f>
        <v>1.2</v>
      </c>
      <c r="BC16" s="36"/>
      <c r="BE16" s="22">
        <v>12</v>
      </c>
      <c r="BF16" s="22">
        <f t="shared" si="28"/>
        <v>2.4000000000000088</v>
      </c>
      <c r="BG16" s="36">
        <f t="shared" si="29"/>
        <v>1.2</v>
      </c>
      <c r="BH16" s="36">
        <f t="shared" si="30"/>
        <v>5.3665631459994989</v>
      </c>
      <c r="BI16" s="36">
        <f t="shared" si="31"/>
        <v>14.866068747318497</v>
      </c>
      <c r="BJ16" s="36">
        <f t="shared" si="32"/>
        <v>3.8326086271479465</v>
      </c>
      <c r="BK16" s="36">
        <f t="shared" si="33"/>
        <v>0.27604183563841284</v>
      </c>
      <c r="BL16" s="36">
        <f t="shared" si="34"/>
        <v>7.2024530155021499E-2</v>
      </c>
      <c r="BM16" s="36">
        <f t="shared" si="35"/>
        <v>-22.850391322317755</v>
      </c>
      <c r="BN16" s="36">
        <f t="shared" si="36"/>
        <v>-75.603590085243326</v>
      </c>
      <c r="BO16" s="38">
        <f t="shared" si="37"/>
        <v>-12.884158603293308</v>
      </c>
      <c r="BP16" s="38">
        <f t="shared" si="38"/>
        <v>22.201121246441335</v>
      </c>
      <c r="BQ16" s="38">
        <f t="shared" si="39"/>
        <v>23.454485782980395</v>
      </c>
      <c r="BR16" s="38">
        <f t="shared" si="40"/>
        <v>1.2533645365390598</v>
      </c>
      <c r="BU16" s="36" t="e">
        <f t="shared" si="41"/>
        <v>#N/A</v>
      </c>
      <c r="BV16" s="36" t="e">
        <f t="shared" si="42"/>
        <v>#N/A</v>
      </c>
      <c r="BW16" s="36">
        <f t="shared" si="43"/>
        <v>-22.850391322317755</v>
      </c>
      <c r="BY16" s="38" t="e">
        <f t="shared" si="44"/>
        <v>#N/A</v>
      </c>
      <c r="BZ16" s="38" t="e">
        <f t="shared" si="45"/>
        <v>#N/A</v>
      </c>
      <c r="CA16" s="38">
        <f t="shared" si="46"/>
        <v>1.2533645365390598</v>
      </c>
      <c r="CC16" s="36" t="e">
        <f t="shared" si="47"/>
        <v>#N/A</v>
      </c>
      <c r="CD16" s="36">
        <f t="shared" si="48"/>
        <v>-75.603590085243326</v>
      </c>
    </row>
    <row r="17" spans="2:82">
      <c r="B17" s="47" t="s">
        <v>29</v>
      </c>
      <c r="C17" s="48"/>
      <c r="D17" s="58">
        <f>AX3</f>
        <v>343.42</v>
      </c>
      <c r="E17" s="37"/>
      <c r="F17" s="49">
        <v>13</v>
      </c>
      <c r="G17" s="49">
        <v>24.11459629027749</v>
      </c>
      <c r="H17" s="49">
        <v>24.11459629027749</v>
      </c>
      <c r="I17" s="49">
        <v>41.468660223981416</v>
      </c>
      <c r="K17" s="49"/>
      <c r="L17" s="49">
        <f t="shared" si="11"/>
        <v>0</v>
      </c>
      <c r="M17" s="49">
        <f t="shared" si="0"/>
        <v>0</v>
      </c>
      <c r="N17" s="49">
        <f t="shared" si="1"/>
        <v>1</v>
      </c>
      <c r="O17" s="49">
        <f t="shared" si="2"/>
        <v>0</v>
      </c>
      <c r="Q17" s="49">
        <f t="shared" si="12"/>
        <v>2</v>
      </c>
      <c r="R17" s="49">
        <f t="shared" si="13"/>
        <v>0</v>
      </c>
      <c r="S17" s="49">
        <f t="shared" si="3"/>
        <v>2</v>
      </c>
      <c r="U17" s="49"/>
      <c r="V17" s="49">
        <f t="shared" si="14"/>
        <v>0</v>
      </c>
      <c r="W17" s="49">
        <f t="shared" si="4"/>
        <v>0</v>
      </c>
      <c r="X17" s="49">
        <f t="shared" si="15"/>
        <v>0.99999999999998679</v>
      </c>
      <c r="Y17" s="49">
        <f t="shared" si="16"/>
        <v>0</v>
      </c>
      <c r="AA17" s="49">
        <f t="shared" si="17"/>
        <v>1.9999999999999831</v>
      </c>
      <c r="AB17" s="49">
        <f t="shared" si="18"/>
        <v>0</v>
      </c>
      <c r="AC17" s="49">
        <f t="shared" si="5"/>
        <v>1.9999999999999831</v>
      </c>
      <c r="AE17" s="53">
        <v>0</v>
      </c>
      <c r="AF17" s="53">
        <f t="shared" si="19"/>
        <v>0</v>
      </c>
      <c r="AG17" s="53">
        <f t="shared" si="6"/>
        <v>6.0205999132796242</v>
      </c>
      <c r="AI17" s="53">
        <f t="shared" si="20"/>
        <v>-3.182280639625853E-14</v>
      </c>
      <c r="AJ17" s="53">
        <f t="shared" si="21"/>
        <v>-1.1475496851984192E-13</v>
      </c>
      <c r="AK17" s="53">
        <f t="shared" si="22"/>
        <v>6.0205999132795505</v>
      </c>
      <c r="AM17" s="53">
        <f t="shared" si="23"/>
        <v>0</v>
      </c>
      <c r="AN17" s="53">
        <f t="shared" si="7"/>
        <v>6.0205999132796242</v>
      </c>
      <c r="AO17" s="53" t="e">
        <f t="shared" si="8"/>
        <v>#N/A</v>
      </c>
      <c r="AP17" s="53" t="e">
        <f t="shared" si="9"/>
        <v>#N/A</v>
      </c>
      <c r="AR17" s="53">
        <f t="shared" si="24"/>
        <v>0</v>
      </c>
      <c r="AS17" s="53">
        <f t="shared" si="25"/>
        <v>6.0205999132795505</v>
      </c>
      <c r="AT17" s="53" t="e">
        <f t="shared" si="26"/>
        <v>#N/A</v>
      </c>
      <c r="AU17" s="53" t="e">
        <f t="shared" si="27"/>
        <v>#N/A</v>
      </c>
      <c r="AW17" s="36" t="s">
        <v>84</v>
      </c>
      <c r="AX17" s="36">
        <f>IFERROR(MAX(AX9,AX11),AX9)</f>
        <v>20.000000000000075</v>
      </c>
      <c r="AY17" s="36">
        <f>AY9</f>
        <v>1.2</v>
      </c>
      <c r="BC17" s="36"/>
      <c r="BE17" s="22">
        <v>13</v>
      </c>
      <c r="BF17" s="22">
        <f t="shared" si="28"/>
        <v>2.6000000000000094</v>
      </c>
      <c r="BG17" s="36">
        <f t="shared" si="29"/>
        <v>1.2</v>
      </c>
      <c r="BH17" s="36">
        <f t="shared" si="30"/>
        <v>5.4589376255824762</v>
      </c>
      <c r="BI17" s="36">
        <f t="shared" si="31"/>
        <v>14.669696656713791</v>
      </c>
      <c r="BJ17" s="36">
        <f t="shared" si="32"/>
        <v>3.7677543914595062</v>
      </c>
      <c r="BK17" s="36">
        <f t="shared" si="33"/>
        <v>0.27973699809658592</v>
      </c>
      <c r="BL17" s="36">
        <f t="shared" si="34"/>
        <v>7.4245019455268915E-2</v>
      </c>
      <c r="BM17" s="36">
        <f t="shared" si="35"/>
        <v>-22.586653492239918</v>
      </c>
      <c r="BN17" s="36">
        <f t="shared" si="36"/>
        <v>-74.76279289757899</v>
      </c>
      <c r="BO17" s="38">
        <f t="shared" si="37"/>
        <v>-12.46891693660986</v>
      </c>
      <c r="BP17" s="38">
        <f t="shared" si="38"/>
        <v>21.916574636721371</v>
      </c>
      <c r="BQ17" s="38">
        <f t="shared" si="39"/>
        <v>23.208720468879651</v>
      </c>
      <c r="BR17" s="38">
        <f t="shared" si="40"/>
        <v>1.2921458321582797</v>
      </c>
      <c r="BU17" s="36" t="e">
        <f t="shared" si="41"/>
        <v>#N/A</v>
      </c>
      <c r="BV17" s="36" t="e">
        <f t="shared" si="42"/>
        <v>#N/A</v>
      </c>
      <c r="BW17" s="36">
        <f t="shared" si="43"/>
        <v>-22.586653492239918</v>
      </c>
      <c r="BY17" s="38" t="e">
        <f t="shared" si="44"/>
        <v>#N/A</v>
      </c>
      <c r="BZ17" s="38" t="e">
        <f t="shared" si="45"/>
        <v>#N/A</v>
      </c>
      <c r="CA17" s="38">
        <f t="shared" si="46"/>
        <v>1.2921458321582797</v>
      </c>
      <c r="CC17" s="36" t="e">
        <f t="shared" si="47"/>
        <v>#N/A</v>
      </c>
      <c r="CD17" s="36">
        <f t="shared" si="48"/>
        <v>-74.76279289757899</v>
      </c>
    </row>
    <row r="18" spans="2:82">
      <c r="B18" s="35"/>
      <c r="C18" s="36"/>
      <c r="D18" s="45"/>
      <c r="E18" s="37"/>
      <c r="F18" s="37">
        <v>14</v>
      </c>
      <c r="G18" s="37">
        <v>24.464142380998631</v>
      </c>
      <c r="H18" s="37">
        <v>24.464142380998631</v>
      </c>
      <c r="I18" s="52">
        <v>40.876151897182503</v>
      </c>
      <c r="L18" s="37">
        <f t="shared" si="11"/>
        <v>0</v>
      </c>
      <c r="M18" s="37">
        <f t="shared" si="0"/>
        <v>0</v>
      </c>
      <c r="N18" s="37">
        <f t="shared" si="1"/>
        <v>1</v>
      </c>
      <c r="O18" s="37">
        <f t="shared" si="2"/>
        <v>0</v>
      </c>
      <c r="Q18" s="37">
        <f t="shared" si="12"/>
        <v>2</v>
      </c>
      <c r="R18" s="37">
        <f t="shared" si="13"/>
        <v>0</v>
      </c>
      <c r="S18" s="37">
        <f t="shared" si="3"/>
        <v>2</v>
      </c>
      <c r="V18" s="37">
        <f t="shared" si="14"/>
        <v>0</v>
      </c>
      <c r="W18" s="37">
        <f t="shared" si="4"/>
        <v>0</v>
      </c>
      <c r="X18" s="37">
        <f t="shared" si="15"/>
        <v>0.99999999999998679</v>
      </c>
      <c r="Y18" s="37">
        <f t="shared" si="16"/>
        <v>0</v>
      </c>
      <c r="AA18" s="37">
        <f t="shared" si="17"/>
        <v>1.9999999999999831</v>
      </c>
      <c r="AB18" s="37">
        <f t="shared" si="18"/>
        <v>0</v>
      </c>
      <c r="AC18" s="37">
        <f t="shared" si="5"/>
        <v>1.9999999999999831</v>
      </c>
      <c r="AE18" s="36">
        <v>0</v>
      </c>
      <c r="AF18" s="36">
        <f t="shared" si="19"/>
        <v>0</v>
      </c>
      <c r="AG18" s="36">
        <f t="shared" si="6"/>
        <v>6.0205999132796242</v>
      </c>
      <c r="AI18" s="36">
        <f t="shared" si="20"/>
        <v>-3.182280639625853E-14</v>
      </c>
      <c r="AJ18" s="36">
        <f t="shared" si="21"/>
        <v>-1.1475496851984192E-13</v>
      </c>
      <c r="AK18" s="36">
        <f t="shared" si="22"/>
        <v>6.0205999132795505</v>
      </c>
      <c r="AM18" s="36">
        <f t="shared" si="23"/>
        <v>0</v>
      </c>
      <c r="AN18" s="36">
        <f t="shared" si="7"/>
        <v>6.0205999132796242</v>
      </c>
      <c r="AO18" s="36" t="e">
        <f t="shared" si="8"/>
        <v>#N/A</v>
      </c>
      <c r="AP18" s="36" t="e">
        <f t="shared" si="9"/>
        <v>#N/A</v>
      </c>
      <c r="AR18" s="36">
        <f t="shared" si="24"/>
        <v>0</v>
      </c>
      <c r="AS18" s="36">
        <f t="shared" si="25"/>
        <v>6.0205999132795505</v>
      </c>
      <c r="AT18" s="36" t="e">
        <f t="shared" si="26"/>
        <v>#N/A</v>
      </c>
      <c r="AU18" s="36" t="e">
        <f t="shared" si="27"/>
        <v>#N/A</v>
      </c>
      <c r="BC18" s="36"/>
      <c r="BE18" s="22">
        <v>14</v>
      </c>
      <c r="BF18" s="22">
        <f t="shared" si="28"/>
        <v>2.8000000000000105</v>
      </c>
      <c r="BG18" s="36">
        <f t="shared" si="29"/>
        <v>1.2</v>
      </c>
      <c r="BH18" s="36">
        <f t="shared" si="30"/>
        <v>5.5569775957799274</v>
      </c>
      <c r="BI18" s="36">
        <f t="shared" si="31"/>
        <v>14.473423921104491</v>
      </c>
      <c r="BJ18" s="36">
        <f t="shared" si="32"/>
        <v>3.7012811113565727</v>
      </c>
      <c r="BK18" s="36">
        <f t="shared" si="33"/>
        <v>0.28353048512265794</v>
      </c>
      <c r="BL18" s="36">
        <f t="shared" si="34"/>
        <v>7.6603337220916987E-2</v>
      </c>
      <c r="BM18" s="36">
        <f t="shared" si="35"/>
        <v>-22.315046198716448</v>
      </c>
      <c r="BN18" s="36">
        <f t="shared" si="36"/>
        <v>-73.905787755750481</v>
      </c>
      <c r="BO18" s="38">
        <f t="shared" si="37"/>
        <v>-12.054261554116003</v>
      </c>
      <c r="BP18" s="38">
        <f t="shared" si="38"/>
        <v>21.622812211655496</v>
      </c>
      <c r="BQ18" s="38">
        <f t="shared" si="39"/>
        <v>22.956160632597083</v>
      </c>
      <c r="BR18" s="38">
        <f t="shared" si="40"/>
        <v>1.3333484209415865</v>
      </c>
      <c r="BU18" s="36" t="e">
        <f t="shared" si="41"/>
        <v>#N/A</v>
      </c>
      <c r="BV18" s="36" t="e">
        <f t="shared" si="42"/>
        <v>#N/A</v>
      </c>
      <c r="BW18" s="36">
        <f t="shared" si="43"/>
        <v>-22.315046198716448</v>
      </c>
      <c r="BY18" s="38" t="e">
        <f t="shared" si="44"/>
        <v>#N/A</v>
      </c>
      <c r="BZ18" s="38" t="e">
        <f t="shared" si="45"/>
        <v>#N/A</v>
      </c>
      <c r="CA18" s="38">
        <f t="shared" si="46"/>
        <v>1.3333484209415865</v>
      </c>
      <c r="CC18" s="36" t="e">
        <f t="shared" si="47"/>
        <v>#N/A</v>
      </c>
      <c r="CD18" s="36">
        <f t="shared" si="48"/>
        <v>-73.905787755750481</v>
      </c>
    </row>
    <row r="19" spans="2:82">
      <c r="B19" s="60" t="s">
        <v>81</v>
      </c>
      <c r="C19" s="61"/>
      <c r="D19" s="62"/>
      <c r="E19" s="37"/>
      <c r="F19" s="49">
        <v>15</v>
      </c>
      <c r="G19" s="49">
        <v>24.818755215034393</v>
      </c>
      <c r="H19" s="49">
        <v>24.818755215034393</v>
      </c>
      <c r="I19" s="49">
        <v>40.292109388074088</v>
      </c>
      <c r="K19" s="49"/>
      <c r="L19" s="49">
        <f t="shared" si="11"/>
        <v>0</v>
      </c>
      <c r="M19" s="49">
        <f t="shared" si="0"/>
        <v>0</v>
      </c>
      <c r="N19" s="49">
        <f t="shared" si="1"/>
        <v>1</v>
      </c>
      <c r="O19" s="49">
        <f t="shared" si="2"/>
        <v>0</v>
      </c>
      <c r="Q19" s="49">
        <f t="shared" si="12"/>
        <v>2</v>
      </c>
      <c r="R19" s="49">
        <f t="shared" si="13"/>
        <v>0</v>
      </c>
      <c r="S19" s="49">
        <f t="shared" si="3"/>
        <v>2</v>
      </c>
      <c r="U19" s="49"/>
      <c r="V19" s="49">
        <f t="shared" si="14"/>
        <v>0</v>
      </c>
      <c r="W19" s="49">
        <f t="shared" si="4"/>
        <v>0</v>
      </c>
      <c r="X19" s="49">
        <f t="shared" si="15"/>
        <v>0.99999999999998679</v>
      </c>
      <c r="Y19" s="49">
        <f t="shared" si="16"/>
        <v>0</v>
      </c>
      <c r="AA19" s="49">
        <f t="shared" si="17"/>
        <v>1.9999999999999831</v>
      </c>
      <c r="AB19" s="49">
        <f t="shared" si="18"/>
        <v>0</v>
      </c>
      <c r="AC19" s="49">
        <f t="shared" si="5"/>
        <v>1.9999999999999831</v>
      </c>
      <c r="AE19" s="53">
        <v>0</v>
      </c>
      <c r="AF19" s="53">
        <f t="shared" si="19"/>
        <v>0</v>
      </c>
      <c r="AG19" s="53">
        <f t="shared" si="6"/>
        <v>6.0205999132796242</v>
      </c>
      <c r="AI19" s="53">
        <f t="shared" si="20"/>
        <v>-3.182280639625853E-14</v>
      </c>
      <c r="AJ19" s="53">
        <f t="shared" si="21"/>
        <v>-1.1475496851984192E-13</v>
      </c>
      <c r="AK19" s="53">
        <f t="shared" si="22"/>
        <v>6.0205999132795505</v>
      </c>
      <c r="AM19" s="53">
        <f t="shared" si="23"/>
        <v>0</v>
      </c>
      <c r="AN19" s="53">
        <f t="shared" si="7"/>
        <v>6.0205999132796242</v>
      </c>
      <c r="AO19" s="53" t="e">
        <f t="shared" si="8"/>
        <v>#N/A</v>
      </c>
      <c r="AP19" s="53" t="e">
        <f t="shared" si="9"/>
        <v>#N/A</v>
      </c>
      <c r="AR19" s="53">
        <f t="shared" si="24"/>
        <v>0</v>
      </c>
      <c r="AS19" s="53">
        <f t="shared" si="25"/>
        <v>6.0205999132795505</v>
      </c>
      <c r="AT19" s="53" t="e">
        <f t="shared" si="26"/>
        <v>#N/A</v>
      </c>
      <c r="AU19" s="53" t="e">
        <f t="shared" si="27"/>
        <v>#N/A</v>
      </c>
      <c r="AW19" s="36" t="s">
        <v>86</v>
      </c>
      <c r="AX19" s="36">
        <f>IFERROR(MAX(AX7:AX11),AX9)</f>
        <v>20.000000000000075</v>
      </c>
      <c r="AY19" s="36">
        <v>0</v>
      </c>
      <c r="BC19" s="36"/>
      <c r="BE19" s="22">
        <v>15</v>
      </c>
      <c r="BF19" s="22">
        <f t="shared" si="28"/>
        <v>3.0000000000000111</v>
      </c>
      <c r="BG19" s="36">
        <f t="shared" si="29"/>
        <v>1.2</v>
      </c>
      <c r="BH19" s="36">
        <f t="shared" si="30"/>
        <v>5.6603886792339679</v>
      </c>
      <c r="BI19" s="36">
        <f t="shared" si="31"/>
        <v>14.277254638059787</v>
      </c>
      <c r="BJ19" s="36">
        <f t="shared" si="32"/>
        <v>3.6336614633812401</v>
      </c>
      <c r="BK19" s="36">
        <f t="shared" si="33"/>
        <v>0.28742619010221049</v>
      </c>
      <c r="BL19" s="36">
        <f t="shared" si="34"/>
        <v>7.9100982025648331E-2</v>
      </c>
      <c r="BM19" s="36">
        <f t="shared" si="35"/>
        <v>-22.036362495489513</v>
      </c>
      <c r="BN19" s="36">
        <f t="shared" si="36"/>
        <v>-73.03344378481475</v>
      </c>
      <c r="BO19" s="38">
        <f t="shared" si="37"/>
        <v>-11.64206808046646</v>
      </c>
      <c r="BP19" s="38">
        <f t="shared" si="38"/>
        <v>21.320602692456806</v>
      </c>
      <c r="BQ19" s="38">
        <f t="shared" si="39"/>
        <v>22.697604250768343</v>
      </c>
      <c r="BR19" s="38">
        <f t="shared" si="40"/>
        <v>1.3770015583115374</v>
      </c>
      <c r="BU19" s="36" t="e">
        <f t="shared" si="41"/>
        <v>#N/A</v>
      </c>
      <c r="BV19" s="36" t="e">
        <f t="shared" si="42"/>
        <v>#N/A</v>
      </c>
      <c r="BW19" s="36">
        <f t="shared" si="43"/>
        <v>-22.036362495489513</v>
      </c>
      <c r="BY19" s="38" t="e">
        <f t="shared" si="44"/>
        <v>#N/A</v>
      </c>
      <c r="BZ19" s="38" t="e">
        <f t="shared" si="45"/>
        <v>#N/A</v>
      </c>
      <c r="CA19" s="38">
        <f t="shared" si="46"/>
        <v>1.3770015583115374</v>
      </c>
      <c r="CC19" s="36" t="e">
        <f t="shared" si="47"/>
        <v>#N/A</v>
      </c>
      <c r="CD19" s="36">
        <f t="shared" si="48"/>
        <v>-73.03344378481475</v>
      </c>
    </row>
    <row r="20" spans="2:82">
      <c r="B20" s="48"/>
      <c r="C20" s="48"/>
      <c r="D20" s="58"/>
      <c r="E20" s="37"/>
      <c r="F20" s="37">
        <v>16</v>
      </c>
      <c r="G20" s="37">
        <v>25.178508235883346</v>
      </c>
      <c r="H20" s="37">
        <v>25</v>
      </c>
      <c r="I20" s="52">
        <v>39.71641173621407</v>
      </c>
      <c r="L20" s="37">
        <f t="shared" si="11"/>
        <v>0</v>
      </c>
      <c r="M20" s="37">
        <f t="shared" si="0"/>
        <v>0</v>
      </c>
      <c r="N20" s="37">
        <f t="shared" si="1"/>
        <v>1</v>
      </c>
      <c r="O20" s="37">
        <f t="shared" si="2"/>
        <v>0</v>
      </c>
      <c r="Q20" s="37">
        <f t="shared" si="12"/>
        <v>2</v>
      </c>
      <c r="R20" s="37">
        <f t="shared" si="13"/>
        <v>0</v>
      </c>
      <c r="S20" s="37">
        <f t="shared" si="3"/>
        <v>2</v>
      </c>
      <c r="V20" s="37">
        <f t="shared" si="14"/>
        <v>0</v>
      </c>
      <c r="W20" s="37">
        <f t="shared" si="4"/>
        <v>0</v>
      </c>
      <c r="X20" s="37">
        <f t="shared" si="15"/>
        <v>0.99999999999998679</v>
      </c>
      <c r="Y20" s="37">
        <f t="shared" si="16"/>
        <v>0</v>
      </c>
      <c r="AA20" s="37">
        <f t="shared" si="17"/>
        <v>1.9999999999999831</v>
      </c>
      <c r="AB20" s="37">
        <f t="shared" si="18"/>
        <v>0</v>
      </c>
      <c r="AC20" s="37">
        <f t="shared" si="5"/>
        <v>1.9999999999999831</v>
      </c>
      <c r="AE20" s="36">
        <v>0</v>
      </c>
      <c r="AF20" s="36">
        <f t="shared" si="19"/>
        <v>0</v>
      </c>
      <c r="AG20" s="36">
        <f t="shared" si="6"/>
        <v>6.0205999132796242</v>
      </c>
      <c r="AI20" s="36">
        <f t="shared" si="20"/>
        <v>-3.182280639625853E-14</v>
      </c>
      <c r="AJ20" s="36">
        <f t="shared" si="21"/>
        <v>-1.1475496851984192E-13</v>
      </c>
      <c r="AK20" s="36">
        <f t="shared" si="22"/>
        <v>6.0205999132795505</v>
      </c>
      <c r="AM20" s="36">
        <f t="shared" si="23"/>
        <v>0</v>
      </c>
      <c r="AN20" s="36">
        <f t="shared" si="7"/>
        <v>6.0205999132796242</v>
      </c>
      <c r="AO20" s="36" t="e">
        <f t="shared" si="8"/>
        <v>#N/A</v>
      </c>
      <c r="AP20" s="36" t="e">
        <f t="shared" si="9"/>
        <v>#N/A</v>
      </c>
      <c r="AR20" s="36">
        <f t="shared" si="24"/>
        <v>0</v>
      </c>
      <c r="AS20" s="36">
        <f t="shared" si="25"/>
        <v>6.0205999132795505</v>
      </c>
      <c r="AT20" s="36" t="e">
        <f t="shared" si="26"/>
        <v>#N/A</v>
      </c>
      <c r="AU20" s="36" t="e">
        <f t="shared" si="27"/>
        <v>#N/A</v>
      </c>
      <c r="AW20" s="36" t="s">
        <v>87</v>
      </c>
      <c r="AX20" s="36">
        <v>0</v>
      </c>
      <c r="AY20" s="36">
        <f>AX19*0.25</f>
        <v>5.0000000000000187</v>
      </c>
      <c r="BC20" s="36"/>
      <c r="BE20" s="22">
        <v>16</v>
      </c>
      <c r="BF20" s="22">
        <f t="shared" si="28"/>
        <v>3.2000000000000117</v>
      </c>
      <c r="BG20" s="36">
        <f t="shared" si="29"/>
        <v>1.2</v>
      </c>
      <c r="BH20" s="36">
        <f t="shared" si="30"/>
        <v>5.7688820407423895</v>
      </c>
      <c r="BI20" s="36">
        <f t="shared" si="31"/>
        <v>14.081193131265536</v>
      </c>
      <c r="BJ20" s="36">
        <f t="shared" si="32"/>
        <v>3.5653244538945446</v>
      </c>
      <c r="BK20" s="36">
        <f t="shared" si="33"/>
        <v>0.29142820977470862</v>
      </c>
      <c r="BL20" s="36">
        <f t="shared" si="34"/>
        <v>8.1739604219293452E-2</v>
      </c>
      <c r="BM20" s="36">
        <f t="shared" si="35"/>
        <v>-21.75134938920322</v>
      </c>
      <c r="BN20" s="36">
        <f t="shared" si="36"/>
        <v>-72.146614630127573</v>
      </c>
      <c r="BO20" s="38">
        <f t="shared" si="37"/>
        <v>-11.233971641423295</v>
      </c>
      <c r="BP20" s="38">
        <f t="shared" si="38"/>
        <v>21.010666464527013</v>
      </c>
      <c r="BQ20" s="38">
        <f t="shared" si="39"/>
        <v>22.433803993507475</v>
      </c>
      <c r="BR20" s="38">
        <f t="shared" si="40"/>
        <v>1.4231375289804618</v>
      </c>
      <c r="BU20" s="36" t="e">
        <f t="shared" si="41"/>
        <v>#N/A</v>
      </c>
      <c r="BV20" s="36" t="e">
        <f t="shared" si="42"/>
        <v>#N/A</v>
      </c>
      <c r="BW20" s="36">
        <f t="shared" si="43"/>
        <v>-21.75134938920322</v>
      </c>
      <c r="BY20" s="38" t="e">
        <f t="shared" si="44"/>
        <v>#N/A</v>
      </c>
      <c r="BZ20" s="38" t="e">
        <f t="shared" si="45"/>
        <v>#N/A</v>
      </c>
      <c r="CA20" s="38">
        <f t="shared" si="46"/>
        <v>1.4231375289804618</v>
      </c>
      <c r="CC20" s="36" t="e">
        <f t="shared" si="47"/>
        <v>#N/A</v>
      </c>
      <c r="CD20" s="36">
        <f t="shared" si="48"/>
        <v>-72.146614630127573</v>
      </c>
    </row>
    <row r="21" spans="2:82">
      <c r="B21" s="47" t="s">
        <v>18</v>
      </c>
      <c r="C21" s="48"/>
      <c r="D21" s="59">
        <f>Dashboard!N15</f>
        <v>0</v>
      </c>
      <c r="E21" s="37"/>
      <c r="F21" s="49">
        <v>17</v>
      </c>
      <c r="G21" s="49">
        <v>25.54347595162286</v>
      </c>
      <c r="H21" s="49">
        <v>25.54347595162286</v>
      </c>
      <c r="I21" s="49">
        <v>39.148939709455114</v>
      </c>
      <c r="K21" s="49"/>
      <c r="L21" s="49">
        <f t="shared" si="11"/>
        <v>0</v>
      </c>
      <c r="M21" s="49">
        <f t="shared" si="0"/>
        <v>0</v>
      </c>
      <c r="N21" s="49">
        <f t="shared" si="1"/>
        <v>1</v>
      </c>
      <c r="O21" s="49">
        <f t="shared" si="2"/>
        <v>0</v>
      </c>
      <c r="Q21" s="49">
        <f t="shared" si="12"/>
        <v>2</v>
      </c>
      <c r="R21" s="49">
        <f t="shared" si="13"/>
        <v>0</v>
      </c>
      <c r="S21" s="49">
        <f t="shared" si="3"/>
        <v>2</v>
      </c>
      <c r="U21" s="49"/>
      <c r="V21" s="49">
        <f t="shared" si="14"/>
        <v>0</v>
      </c>
      <c r="W21" s="49">
        <f t="shared" si="4"/>
        <v>0</v>
      </c>
      <c r="X21" s="49">
        <f t="shared" si="15"/>
        <v>0.99999999999998679</v>
      </c>
      <c r="Y21" s="49">
        <f t="shared" si="16"/>
        <v>0</v>
      </c>
      <c r="AA21" s="49">
        <f t="shared" si="17"/>
        <v>1.9999999999999831</v>
      </c>
      <c r="AB21" s="49">
        <f t="shared" si="18"/>
        <v>0</v>
      </c>
      <c r="AC21" s="49">
        <f t="shared" si="5"/>
        <v>1.9999999999999831</v>
      </c>
      <c r="AE21" s="53">
        <v>0</v>
      </c>
      <c r="AF21" s="53">
        <f t="shared" si="19"/>
        <v>0</v>
      </c>
      <c r="AG21" s="53">
        <f t="shared" si="6"/>
        <v>6.0205999132796242</v>
      </c>
      <c r="AI21" s="53">
        <f t="shared" si="20"/>
        <v>-3.182280639625853E-14</v>
      </c>
      <c r="AJ21" s="53">
        <f t="shared" si="21"/>
        <v>-1.1475496851984192E-13</v>
      </c>
      <c r="AK21" s="53">
        <f t="shared" si="22"/>
        <v>6.0205999132795505</v>
      </c>
      <c r="AM21" s="53">
        <f t="shared" si="23"/>
        <v>0</v>
      </c>
      <c r="AN21" s="53">
        <f t="shared" si="7"/>
        <v>6.0205999132796242</v>
      </c>
      <c r="AO21" s="53" t="e">
        <f t="shared" si="8"/>
        <v>#N/A</v>
      </c>
      <c r="AP21" s="53" t="e">
        <f t="shared" si="9"/>
        <v>#N/A</v>
      </c>
      <c r="AR21" s="53">
        <f t="shared" si="24"/>
        <v>0</v>
      </c>
      <c r="AS21" s="53">
        <f t="shared" si="25"/>
        <v>6.0205999132795505</v>
      </c>
      <c r="AT21" s="53" t="e">
        <f t="shared" si="26"/>
        <v>#N/A</v>
      </c>
      <c r="AU21" s="53" t="e">
        <f t="shared" si="27"/>
        <v>#N/A</v>
      </c>
      <c r="BC21" s="36"/>
      <c r="BE21" s="22">
        <v>17</v>
      </c>
      <c r="BF21" s="22">
        <f t="shared" si="28"/>
        <v>3.4000000000000123</v>
      </c>
      <c r="BG21" s="36">
        <f t="shared" si="29"/>
        <v>1.2</v>
      </c>
      <c r="BH21" s="36">
        <f t="shared" si="30"/>
        <v>5.8821764679411039</v>
      </c>
      <c r="BI21" s="36">
        <f t="shared" si="31"/>
        <v>13.885243966167812</v>
      </c>
      <c r="BJ21" s="36">
        <f t="shared" si="32"/>
        <v>3.4966540571488758</v>
      </c>
      <c r="BK21" s="36">
        <f t="shared" si="33"/>
        <v>0.29554085731121704</v>
      </c>
      <c r="BL21" s="36">
        <f t="shared" si="34"/>
        <v>8.4521045685656715E-2</v>
      </c>
      <c r="BM21" s="36">
        <f t="shared" si="35"/>
        <v>-21.460702770799301</v>
      </c>
      <c r="BN21" s="36">
        <f t="shared" si="36"/>
        <v>-71.24613244418488</v>
      </c>
      <c r="BO21" s="38">
        <f t="shared" si="37"/>
        <v>-10.83137278872664</v>
      </c>
      <c r="BP21" s="38">
        <f t="shared" si="38"/>
        <v>20.693670068398905</v>
      </c>
      <c r="BQ21" s="38">
        <f t="shared" si="39"/>
        <v>22.165462453570527</v>
      </c>
      <c r="BR21" s="38">
        <f t="shared" si="40"/>
        <v>1.4717923851716215</v>
      </c>
      <c r="BU21" s="36" t="e">
        <f t="shared" si="41"/>
        <v>#N/A</v>
      </c>
      <c r="BV21" s="36" t="e">
        <f t="shared" si="42"/>
        <v>#N/A</v>
      </c>
      <c r="BW21" s="36">
        <f t="shared" si="43"/>
        <v>-21.460702770799301</v>
      </c>
      <c r="BY21" s="38" t="e">
        <f t="shared" si="44"/>
        <v>#N/A</v>
      </c>
      <c r="BZ21" s="38" t="e">
        <f t="shared" si="45"/>
        <v>#N/A</v>
      </c>
      <c r="CA21" s="38">
        <f t="shared" si="46"/>
        <v>1.4717923851716215</v>
      </c>
      <c r="CC21" s="36" t="e">
        <f t="shared" si="47"/>
        <v>#N/A</v>
      </c>
      <c r="CD21" s="36">
        <f t="shared" si="48"/>
        <v>-71.24613244418488</v>
      </c>
    </row>
    <row r="22" spans="2:82">
      <c r="B22" s="47" t="s">
        <v>80</v>
      </c>
      <c r="C22" s="48"/>
      <c r="D22" s="59">
        <f>Dashboard!N16</f>
        <v>0</v>
      </c>
      <c r="E22" s="37"/>
      <c r="F22" s="37">
        <v>18</v>
      </c>
      <c r="G22" s="37">
        <v>25.913733950340394</v>
      </c>
      <c r="H22" s="37">
        <v>25.913733950340394</v>
      </c>
      <c r="I22" s="52">
        <v>38.589575779250616</v>
      </c>
      <c r="L22" s="37">
        <f t="shared" si="11"/>
        <v>0</v>
      </c>
      <c r="M22" s="37">
        <f t="shared" si="0"/>
        <v>0</v>
      </c>
      <c r="N22" s="37">
        <f t="shared" si="1"/>
        <v>1</v>
      </c>
      <c r="O22" s="37">
        <f t="shared" si="2"/>
        <v>0</v>
      </c>
      <c r="Q22" s="37">
        <f t="shared" si="12"/>
        <v>2</v>
      </c>
      <c r="R22" s="37">
        <f t="shared" si="13"/>
        <v>0</v>
      </c>
      <c r="S22" s="37">
        <f t="shared" si="3"/>
        <v>2</v>
      </c>
      <c r="V22" s="37">
        <f t="shared" si="14"/>
        <v>0</v>
      </c>
      <c r="W22" s="37">
        <f t="shared" si="4"/>
        <v>0</v>
      </c>
      <c r="X22" s="37">
        <f t="shared" si="15"/>
        <v>0.99999999999998679</v>
      </c>
      <c r="Y22" s="37">
        <f t="shared" si="16"/>
        <v>0</v>
      </c>
      <c r="AA22" s="37">
        <f t="shared" si="17"/>
        <v>1.9999999999999831</v>
      </c>
      <c r="AB22" s="37">
        <f t="shared" si="18"/>
        <v>0</v>
      </c>
      <c r="AC22" s="37">
        <f t="shared" si="5"/>
        <v>1.9999999999999831</v>
      </c>
      <c r="AE22" s="36">
        <v>0</v>
      </c>
      <c r="AF22" s="36">
        <f t="shared" si="19"/>
        <v>0</v>
      </c>
      <c r="AG22" s="36">
        <f t="shared" si="6"/>
        <v>6.0205999132796242</v>
      </c>
      <c r="AI22" s="36">
        <f t="shared" si="20"/>
        <v>-3.182280639625853E-14</v>
      </c>
      <c r="AJ22" s="36">
        <f t="shared" si="21"/>
        <v>-1.1475496851984192E-13</v>
      </c>
      <c r="AK22" s="36">
        <f t="shared" si="22"/>
        <v>6.0205999132795505</v>
      </c>
      <c r="AM22" s="36">
        <f t="shared" si="23"/>
        <v>0</v>
      </c>
      <c r="AN22" s="36">
        <f t="shared" si="7"/>
        <v>6.0205999132796242</v>
      </c>
      <c r="AO22" s="36" t="e">
        <f t="shared" si="8"/>
        <v>#N/A</v>
      </c>
      <c r="AP22" s="36" t="e">
        <f t="shared" si="9"/>
        <v>#N/A</v>
      </c>
      <c r="AR22" s="36">
        <f t="shared" si="24"/>
        <v>0</v>
      </c>
      <c r="AS22" s="36">
        <f t="shared" si="25"/>
        <v>6.0205999132795505</v>
      </c>
      <c r="AT22" s="36" t="e">
        <f t="shared" si="26"/>
        <v>#N/A</v>
      </c>
      <c r="AU22" s="36" t="e">
        <f t="shared" si="27"/>
        <v>#N/A</v>
      </c>
      <c r="BC22" s="36"/>
      <c r="BE22" s="22">
        <v>18</v>
      </c>
      <c r="BF22" s="22">
        <f t="shared" si="28"/>
        <v>3.600000000000013</v>
      </c>
      <c r="BG22" s="36">
        <f t="shared" si="29"/>
        <v>1.2</v>
      </c>
      <c r="BH22" s="36">
        <f t="shared" si="30"/>
        <v>6.000000000000008</v>
      </c>
      <c r="BI22" s="36">
        <f t="shared" si="31"/>
        <v>13.689411966918071</v>
      </c>
      <c r="BJ22" s="36">
        <f t="shared" si="32"/>
        <v>3.4279893685819793</v>
      </c>
      <c r="BK22" s="36">
        <f t="shared" si="33"/>
        <v>0.29976867637949423</v>
      </c>
      <c r="BL22" s="36">
        <f t="shared" si="34"/>
        <v>8.7447376332878302E-2</v>
      </c>
      <c r="BM22" s="36">
        <f t="shared" si="35"/>
        <v>-21.165064320903667</v>
      </c>
      <c r="BN22" s="36">
        <f t="shared" si="36"/>
        <v>-70.33280319338806</v>
      </c>
      <c r="BO22" s="38">
        <f t="shared" si="37"/>
        <v>-10.435448860047982</v>
      </c>
      <c r="BP22" s="38">
        <f t="shared" si="38"/>
        <v>20.370222682307372</v>
      </c>
      <c r="BQ22" s="38">
        <f t="shared" si="39"/>
        <v>21.893229316725108</v>
      </c>
      <c r="BR22" s="38">
        <f t="shared" si="40"/>
        <v>1.5230066344177366</v>
      </c>
      <c r="BU22" s="36" t="e">
        <f t="shared" si="41"/>
        <v>#N/A</v>
      </c>
      <c r="BV22" s="36" t="e">
        <f t="shared" si="42"/>
        <v>#N/A</v>
      </c>
      <c r="BW22" s="36">
        <f t="shared" si="43"/>
        <v>-21.165064320903667</v>
      </c>
      <c r="BY22" s="38" t="e">
        <f t="shared" si="44"/>
        <v>#N/A</v>
      </c>
      <c r="BZ22" s="38" t="e">
        <f t="shared" si="45"/>
        <v>#N/A</v>
      </c>
      <c r="CA22" s="38">
        <f t="shared" si="46"/>
        <v>1.5230066344177366</v>
      </c>
      <c r="CC22" s="36" t="e">
        <f t="shared" si="47"/>
        <v>#N/A</v>
      </c>
      <c r="CD22" s="36">
        <f t="shared" si="48"/>
        <v>-70.33280319338806</v>
      </c>
    </row>
    <row r="23" spans="2:82">
      <c r="B23" s="36"/>
      <c r="C23" s="36"/>
      <c r="D23" s="36"/>
      <c r="E23" s="37"/>
      <c r="F23" s="49">
        <v>19</v>
      </c>
      <c r="G23" s="49">
        <v>26.289358915788444</v>
      </c>
      <c r="H23" s="49">
        <v>26.289358915788444</v>
      </c>
      <c r="I23" s="49">
        <v>38.038204096313507</v>
      </c>
      <c r="K23" s="49"/>
      <c r="L23" s="49">
        <f t="shared" si="11"/>
        <v>0</v>
      </c>
      <c r="M23" s="49">
        <f t="shared" si="0"/>
        <v>0</v>
      </c>
      <c r="N23" s="49">
        <f t="shared" si="1"/>
        <v>1</v>
      </c>
      <c r="O23" s="49">
        <f t="shared" si="2"/>
        <v>0</v>
      </c>
      <c r="Q23" s="49">
        <f t="shared" si="12"/>
        <v>2</v>
      </c>
      <c r="R23" s="49">
        <f t="shared" si="13"/>
        <v>0</v>
      </c>
      <c r="S23" s="49">
        <f t="shared" si="3"/>
        <v>2</v>
      </c>
      <c r="U23" s="49"/>
      <c r="V23" s="49">
        <f t="shared" si="14"/>
        <v>0</v>
      </c>
      <c r="W23" s="49">
        <f t="shared" si="4"/>
        <v>0</v>
      </c>
      <c r="X23" s="49">
        <f t="shared" si="15"/>
        <v>0.99999999999998679</v>
      </c>
      <c r="Y23" s="49">
        <f t="shared" si="16"/>
        <v>0</v>
      </c>
      <c r="AA23" s="49">
        <f t="shared" si="17"/>
        <v>1.9999999999999831</v>
      </c>
      <c r="AB23" s="49">
        <f t="shared" si="18"/>
        <v>0</v>
      </c>
      <c r="AC23" s="49">
        <f t="shared" si="5"/>
        <v>1.9999999999999831</v>
      </c>
      <c r="AE23" s="53">
        <v>0</v>
      </c>
      <c r="AF23" s="53">
        <f t="shared" si="19"/>
        <v>0</v>
      </c>
      <c r="AG23" s="53">
        <f t="shared" si="6"/>
        <v>6.0205999132796242</v>
      </c>
      <c r="AI23" s="53">
        <f t="shared" si="20"/>
        <v>-3.182280639625853E-14</v>
      </c>
      <c r="AJ23" s="53">
        <f t="shared" si="21"/>
        <v>-1.1475496851984192E-13</v>
      </c>
      <c r="AK23" s="53">
        <f t="shared" si="22"/>
        <v>6.0205999132795505</v>
      </c>
      <c r="AM23" s="53">
        <f t="shared" si="23"/>
        <v>0</v>
      </c>
      <c r="AN23" s="53">
        <f t="shared" si="7"/>
        <v>6.0205999132796242</v>
      </c>
      <c r="AO23" s="53" t="e">
        <f t="shared" si="8"/>
        <v>#N/A</v>
      </c>
      <c r="AP23" s="53" t="e">
        <f t="shared" si="9"/>
        <v>#N/A</v>
      </c>
      <c r="AR23" s="53">
        <f t="shared" si="24"/>
        <v>0</v>
      </c>
      <c r="AS23" s="53">
        <f t="shared" si="25"/>
        <v>6.0205999132795505</v>
      </c>
      <c r="AT23" s="53" t="e">
        <f t="shared" si="26"/>
        <v>#N/A</v>
      </c>
      <c r="AU23" s="53" t="e">
        <f t="shared" si="27"/>
        <v>#N/A</v>
      </c>
      <c r="AX23" s="45" t="s">
        <v>89</v>
      </c>
      <c r="AY23" s="45" t="s">
        <v>90</v>
      </c>
      <c r="BC23" s="36"/>
      <c r="BE23" s="22">
        <v>19</v>
      </c>
      <c r="BF23" s="22">
        <f t="shared" si="28"/>
        <v>3.800000000000014</v>
      </c>
      <c r="BG23" s="36">
        <f t="shared" si="29"/>
        <v>1.2</v>
      </c>
      <c r="BH23" s="36">
        <f t="shared" si="30"/>
        <v>6.1220911460055953</v>
      </c>
      <c r="BI23" s="36">
        <f t="shared" si="31"/>
        <v>13.493702234746387</v>
      </c>
      <c r="BJ23" s="36">
        <f t="shared" si="32"/>
        <v>3.3596259384200136</v>
      </c>
      <c r="BK23" s="36">
        <f t="shared" si="33"/>
        <v>0.30411645628059664</v>
      </c>
      <c r="BL23" s="36">
        <f t="shared" si="34"/>
        <v>9.052092758386622E-2</v>
      </c>
      <c r="BM23" s="36">
        <f t="shared" si="35"/>
        <v>-20.86502008805131</v>
      </c>
      <c r="BN23" s="36">
        <f t="shared" si="36"/>
        <v>-69.407403163753003</v>
      </c>
      <c r="BO23" s="38">
        <f t="shared" si="37"/>
        <v>-10.047169165091859</v>
      </c>
      <c r="BP23" s="38">
        <f t="shared" si="38"/>
        <v>20.040874291527665</v>
      </c>
      <c r="BQ23" s="38">
        <f t="shared" si="39"/>
        <v>21.617700174048281</v>
      </c>
      <c r="BR23" s="38">
        <f t="shared" si="40"/>
        <v>1.5768258825206161</v>
      </c>
      <c r="BU23" s="36" t="e">
        <f t="shared" si="41"/>
        <v>#N/A</v>
      </c>
      <c r="BV23" s="36" t="e">
        <f t="shared" si="42"/>
        <v>#N/A</v>
      </c>
      <c r="BW23" s="36">
        <f t="shared" si="43"/>
        <v>-20.86502008805131</v>
      </c>
      <c r="BY23" s="38" t="e">
        <f t="shared" si="44"/>
        <v>#N/A</v>
      </c>
      <c r="BZ23" s="38" t="e">
        <f t="shared" si="45"/>
        <v>#N/A</v>
      </c>
      <c r="CA23" s="38">
        <f t="shared" si="46"/>
        <v>1.5768258825206161</v>
      </c>
      <c r="CC23" s="36" t="e">
        <f t="shared" si="47"/>
        <v>#N/A</v>
      </c>
      <c r="CD23" s="36">
        <f t="shared" si="48"/>
        <v>-69.407403163753003</v>
      </c>
    </row>
    <row r="24" spans="2:82">
      <c r="B24" s="36" t="s">
        <v>93</v>
      </c>
      <c r="C24" s="36"/>
      <c r="D24" s="36">
        <f>(AY30-AY26)+AY40</f>
        <v>0</v>
      </c>
      <c r="E24" s="37"/>
      <c r="F24" s="37">
        <v>20</v>
      </c>
      <c r="G24" s="37">
        <v>26.670428643266479</v>
      </c>
      <c r="H24" s="37">
        <v>26.670428643266479</v>
      </c>
      <c r="I24" s="52">
        <v>37.494710466622792</v>
      </c>
      <c r="L24" s="37">
        <f t="shared" si="11"/>
        <v>0</v>
      </c>
      <c r="M24" s="37">
        <f t="shared" si="0"/>
        <v>0</v>
      </c>
      <c r="N24" s="37">
        <f t="shared" si="1"/>
        <v>1</v>
      </c>
      <c r="O24" s="37">
        <f t="shared" si="2"/>
        <v>0</v>
      </c>
      <c r="Q24" s="37">
        <f t="shared" si="12"/>
        <v>2</v>
      </c>
      <c r="R24" s="37">
        <f t="shared" si="13"/>
        <v>0</v>
      </c>
      <c r="S24" s="37">
        <f t="shared" si="3"/>
        <v>2</v>
      </c>
      <c r="V24" s="37">
        <f t="shared" si="14"/>
        <v>0</v>
      </c>
      <c r="W24" s="37">
        <f t="shared" si="4"/>
        <v>0</v>
      </c>
      <c r="X24" s="37">
        <f t="shared" si="15"/>
        <v>0.99999999999998679</v>
      </c>
      <c r="Y24" s="37">
        <f t="shared" si="16"/>
        <v>0</v>
      </c>
      <c r="AA24" s="37">
        <f t="shared" si="17"/>
        <v>1.9999999999999831</v>
      </c>
      <c r="AB24" s="37">
        <f t="shared" si="18"/>
        <v>0</v>
      </c>
      <c r="AC24" s="37">
        <f t="shared" si="5"/>
        <v>1.9999999999999831</v>
      </c>
      <c r="AE24" s="36">
        <v>0</v>
      </c>
      <c r="AF24" s="36">
        <f t="shared" si="19"/>
        <v>0</v>
      </c>
      <c r="AG24" s="36">
        <f t="shared" si="6"/>
        <v>6.0205999132796242</v>
      </c>
      <c r="AI24" s="36">
        <f t="shared" si="20"/>
        <v>-3.182280639625853E-14</v>
      </c>
      <c r="AJ24" s="36">
        <f t="shared" si="21"/>
        <v>-1.1475496851984192E-13</v>
      </c>
      <c r="AK24" s="36">
        <f t="shared" si="22"/>
        <v>6.0205999132795505</v>
      </c>
      <c r="AM24" s="36">
        <f t="shared" si="23"/>
        <v>0</v>
      </c>
      <c r="AN24" s="36">
        <f t="shared" si="7"/>
        <v>6.0205999132796242</v>
      </c>
      <c r="AO24" s="36" t="e">
        <f t="shared" si="8"/>
        <v>#N/A</v>
      </c>
      <c r="AP24" s="36" t="e">
        <f t="shared" si="9"/>
        <v>#N/A</v>
      </c>
      <c r="AR24" s="36">
        <f t="shared" si="24"/>
        <v>0</v>
      </c>
      <c r="AS24" s="36">
        <f t="shared" si="25"/>
        <v>6.0205999132795505</v>
      </c>
      <c r="AT24" s="36" t="e">
        <f t="shared" si="26"/>
        <v>#N/A</v>
      </c>
      <c r="AU24" s="36" t="e">
        <f t="shared" si="27"/>
        <v>#N/A</v>
      </c>
      <c r="AW24" s="36" t="s">
        <v>53</v>
      </c>
      <c r="AX24" s="38">
        <f>AX7-AX9</f>
        <v>-20</v>
      </c>
      <c r="AY24" s="36">
        <f>AX24/$AX$3*1000</f>
        <v>-58.237726399161375</v>
      </c>
      <c r="BA24" s="63" t="s">
        <v>70</v>
      </c>
      <c r="BB24" s="38">
        <f>AX25/AX24</f>
        <v>-0.24</v>
      </c>
      <c r="BC24" s="38"/>
      <c r="BE24" s="22">
        <v>20</v>
      </c>
      <c r="BF24" s="22">
        <f t="shared" si="28"/>
        <v>4.0000000000000142</v>
      </c>
      <c r="BG24" s="36">
        <f t="shared" si="29"/>
        <v>1.2</v>
      </c>
      <c r="BH24" s="36">
        <f t="shared" si="30"/>
        <v>6.2481997407253322</v>
      </c>
      <c r="BI24" s="36">
        <f t="shared" si="31"/>
        <v>13.298120167903418</v>
      </c>
      <c r="BJ24" s="36">
        <f t="shared" si="32"/>
        <v>3.2918179739728108</v>
      </c>
      <c r="BK24" s="36">
        <f t="shared" si="33"/>
        <v>0.30858924824888395</v>
      </c>
      <c r="BL24" s="36">
        <f t="shared" si="34"/>
        <v>9.3744323255047876E-2</v>
      </c>
      <c r="BM24" s="36">
        <f t="shared" si="35"/>
        <v>-20.561100435450768</v>
      </c>
      <c r="BN24" s="36">
        <f t="shared" si="36"/>
        <v>-68.470676527090291</v>
      </c>
      <c r="BO24" s="38">
        <f t="shared" si="37"/>
        <v>-9.6673125932044393</v>
      </c>
      <c r="BP24" s="38">
        <f t="shared" si="38"/>
        <v>19.706115235225678</v>
      </c>
      <c r="BQ24" s="38">
        <f t="shared" si="39"/>
        <v>21.339416674725026</v>
      </c>
      <c r="BR24" s="38">
        <f t="shared" si="40"/>
        <v>1.6333014394993484</v>
      </c>
      <c r="BU24" s="36" t="e">
        <f t="shared" si="41"/>
        <v>#N/A</v>
      </c>
      <c r="BV24" s="36" t="e">
        <f t="shared" si="42"/>
        <v>#N/A</v>
      </c>
      <c r="BW24" s="36">
        <f t="shared" si="43"/>
        <v>-20.561100435450768</v>
      </c>
      <c r="BY24" s="38" t="e">
        <f t="shared" si="44"/>
        <v>#N/A</v>
      </c>
      <c r="BZ24" s="38" t="e">
        <f t="shared" si="45"/>
        <v>#N/A</v>
      </c>
      <c r="CA24" s="38">
        <f t="shared" si="46"/>
        <v>1.6333014394993484</v>
      </c>
      <c r="CC24" s="36" t="e">
        <f t="shared" si="47"/>
        <v>#N/A</v>
      </c>
      <c r="CD24" s="36">
        <f t="shared" si="48"/>
        <v>-68.470676527090291</v>
      </c>
    </row>
    <row r="25" spans="2:82">
      <c r="B25" s="36"/>
      <c r="C25" s="36"/>
      <c r="D25" s="36"/>
      <c r="E25" s="37"/>
      <c r="F25" s="49">
        <v>21</v>
      </c>
      <c r="G25" s="49">
        <v>27.057022055733007</v>
      </c>
      <c r="H25" s="49">
        <v>27.057022055733007</v>
      </c>
      <c r="I25" s="49">
        <v>36.958982327772979</v>
      </c>
      <c r="K25" s="49"/>
      <c r="L25" s="49">
        <f t="shared" si="11"/>
        <v>0</v>
      </c>
      <c r="M25" s="49">
        <f t="shared" si="0"/>
        <v>0</v>
      </c>
      <c r="N25" s="49">
        <f t="shared" si="1"/>
        <v>1</v>
      </c>
      <c r="O25" s="49">
        <f t="shared" si="2"/>
        <v>0</v>
      </c>
      <c r="Q25" s="49">
        <f t="shared" si="12"/>
        <v>2</v>
      </c>
      <c r="R25" s="49">
        <f t="shared" si="13"/>
        <v>0</v>
      </c>
      <c r="S25" s="49">
        <f t="shared" si="3"/>
        <v>2</v>
      </c>
      <c r="U25" s="49"/>
      <c r="V25" s="49">
        <f t="shared" si="14"/>
        <v>0</v>
      </c>
      <c r="W25" s="49">
        <f t="shared" si="4"/>
        <v>0</v>
      </c>
      <c r="X25" s="49">
        <f t="shared" si="15"/>
        <v>0.99999999999998679</v>
      </c>
      <c r="Y25" s="49">
        <f t="shared" si="16"/>
        <v>0</v>
      </c>
      <c r="AA25" s="49">
        <f t="shared" si="17"/>
        <v>1.9999999999999831</v>
      </c>
      <c r="AB25" s="49">
        <f t="shared" si="18"/>
        <v>0</v>
      </c>
      <c r="AC25" s="49">
        <f t="shared" si="5"/>
        <v>1.9999999999999831</v>
      </c>
      <c r="AE25" s="53">
        <v>0</v>
      </c>
      <c r="AF25" s="53">
        <f t="shared" si="19"/>
        <v>0</v>
      </c>
      <c r="AG25" s="53">
        <f t="shared" si="6"/>
        <v>6.0205999132796242</v>
      </c>
      <c r="AI25" s="53">
        <f t="shared" si="20"/>
        <v>-3.182280639625853E-14</v>
      </c>
      <c r="AJ25" s="53">
        <f t="shared" si="21"/>
        <v>-1.1475496851984192E-13</v>
      </c>
      <c r="AK25" s="53">
        <f t="shared" si="22"/>
        <v>6.0205999132795505</v>
      </c>
      <c r="AM25" s="53">
        <f t="shared" si="23"/>
        <v>0</v>
      </c>
      <c r="AN25" s="53">
        <f t="shared" si="7"/>
        <v>6.0205999132796242</v>
      </c>
      <c r="AO25" s="53" t="e">
        <f t="shared" si="8"/>
        <v>#N/A</v>
      </c>
      <c r="AP25" s="53" t="e">
        <f t="shared" si="9"/>
        <v>#N/A</v>
      </c>
      <c r="AR25" s="53">
        <f t="shared" si="24"/>
        <v>0</v>
      </c>
      <c r="AS25" s="53">
        <f t="shared" si="25"/>
        <v>6.0205999132795505</v>
      </c>
      <c r="AT25" s="53" t="e">
        <f t="shared" si="26"/>
        <v>#N/A</v>
      </c>
      <c r="AU25" s="53" t="e">
        <f t="shared" si="27"/>
        <v>#N/A</v>
      </c>
      <c r="AW25" s="36" t="s">
        <v>54</v>
      </c>
      <c r="AX25" s="38">
        <f>AY7-AY9</f>
        <v>4.8</v>
      </c>
      <c r="AY25" s="36">
        <f>AX25/$AX$3*1000</f>
        <v>13.97705433579873</v>
      </c>
      <c r="BA25" s="38"/>
      <c r="BB25" s="38"/>
      <c r="BC25" s="38"/>
      <c r="BE25" s="22">
        <v>21</v>
      </c>
      <c r="BF25" s="22">
        <f t="shared" si="28"/>
        <v>4.2000000000000153</v>
      </c>
      <c r="BG25" s="36">
        <f t="shared" si="29"/>
        <v>1.2</v>
      </c>
      <c r="BH25" s="36">
        <f t="shared" si="30"/>
        <v>6.3780874876407996</v>
      </c>
      <c r="BI25" s="36">
        <f t="shared" si="31"/>
        <v>13.102671483327345</v>
      </c>
      <c r="BJ25" s="36">
        <f t="shared" si="32"/>
        <v>3.2247811356221785</v>
      </c>
      <c r="BK25" s="36">
        <f t="shared" si="33"/>
        <v>0.31319238301581376</v>
      </c>
      <c r="BL25" s="36">
        <f t="shared" si="34"/>
        <v>9.7120508290057167E-2</v>
      </c>
      <c r="BM25" s="36">
        <f t="shared" si="35"/>
        <v>-20.253781066770632</v>
      </c>
      <c r="BN25" s="36">
        <f t="shared" si="36"/>
        <v>-67.523333822846112</v>
      </c>
      <c r="BO25" s="38">
        <f t="shared" si="37"/>
        <v>-9.2964864744470894</v>
      </c>
      <c r="BP25" s="38">
        <f t="shared" si="38"/>
        <v>19.366376835434622</v>
      </c>
      <c r="BQ25" s="38">
        <f t="shared" si="39"/>
        <v>21.058867733323719</v>
      </c>
      <c r="BR25" s="38">
        <f t="shared" si="40"/>
        <v>1.6924908978890976</v>
      </c>
      <c r="BU25" s="36" t="e">
        <f t="shared" si="41"/>
        <v>#N/A</v>
      </c>
      <c r="BV25" s="36" t="e">
        <f t="shared" si="42"/>
        <v>#N/A</v>
      </c>
      <c r="BW25" s="36">
        <f t="shared" si="43"/>
        <v>-20.253781066770632</v>
      </c>
      <c r="BY25" s="38" t="e">
        <f t="shared" si="44"/>
        <v>#N/A</v>
      </c>
      <c r="BZ25" s="38" t="e">
        <f t="shared" si="45"/>
        <v>#N/A</v>
      </c>
      <c r="CA25" s="38">
        <f t="shared" si="46"/>
        <v>1.6924908978890976</v>
      </c>
      <c r="CC25" s="36" t="e">
        <f t="shared" si="47"/>
        <v>#N/A</v>
      </c>
      <c r="CD25" s="36">
        <f t="shared" si="48"/>
        <v>-67.523333822846112</v>
      </c>
    </row>
    <row r="26" spans="2:82">
      <c r="B26" s="36" t="s">
        <v>103</v>
      </c>
      <c r="C26" s="36"/>
      <c r="D26" s="45">
        <f>20*LOG(D11)</f>
        <v>-3.182280639625853E-14</v>
      </c>
      <c r="E26" s="37"/>
      <c r="F26" s="37">
        <v>22</v>
      </c>
      <c r="G26" s="37">
        <v>27.449219220151239</v>
      </c>
      <c r="H26" s="37">
        <v>27.449219220151239</v>
      </c>
      <c r="I26" s="52">
        <v>36.430908725661389</v>
      </c>
      <c r="L26" s="37">
        <f t="shared" si="11"/>
        <v>0</v>
      </c>
      <c r="M26" s="37">
        <f t="shared" si="0"/>
        <v>0</v>
      </c>
      <c r="N26" s="37">
        <f t="shared" si="1"/>
        <v>1</v>
      </c>
      <c r="O26" s="37">
        <f t="shared" si="2"/>
        <v>0</v>
      </c>
      <c r="Q26" s="37">
        <f t="shared" si="12"/>
        <v>2</v>
      </c>
      <c r="R26" s="37">
        <f t="shared" si="13"/>
        <v>0</v>
      </c>
      <c r="S26" s="37">
        <f t="shared" si="3"/>
        <v>2</v>
      </c>
      <c r="V26" s="37">
        <f t="shared" si="14"/>
        <v>0</v>
      </c>
      <c r="W26" s="37">
        <f t="shared" si="4"/>
        <v>0</v>
      </c>
      <c r="X26" s="37">
        <f t="shared" si="15"/>
        <v>0.99999999999998679</v>
      </c>
      <c r="Y26" s="37">
        <f t="shared" si="16"/>
        <v>0</v>
      </c>
      <c r="AA26" s="37">
        <f t="shared" si="17"/>
        <v>1.9999999999999831</v>
      </c>
      <c r="AB26" s="37">
        <f t="shared" si="18"/>
        <v>0</v>
      </c>
      <c r="AC26" s="37">
        <f t="shared" si="5"/>
        <v>1.9999999999999831</v>
      </c>
      <c r="AE26" s="36">
        <v>0</v>
      </c>
      <c r="AF26" s="36">
        <f t="shared" si="19"/>
        <v>0</v>
      </c>
      <c r="AG26" s="36">
        <f t="shared" si="6"/>
        <v>6.0205999132796242</v>
      </c>
      <c r="AI26" s="36">
        <f t="shared" si="20"/>
        <v>-3.182280639625853E-14</v>
      </c>
      <c r="AJ26" s="36">
        <f t="shared" si="21"/>
        <v>-1.1475496851984192E-13</v>
      </c>
      <c r="AK26" s="36">
        <f t="shared" si="22"/>
        <v>6.0205999132795505</v>
      </c>
      <c r="AM26" s="36">
        <f t="shared" si="23"/>
        <v>0</v>
      </c>
      <c r="AN26" s="36">
        <f t="shared" si="7"/>
        <v>6.0205999132796242</v>
      </c>
      <c r="AO26" s="36" t="e">
        <f t="shared" si="8"/>
        <v>#N/A</v>
      </c>
      <c r="AP26" s="36" t="e">
        <f t="shared" si="9"/>
        <v>#N/A</v>
      </c>
      <c r="AR26" s="36">
        <f t="shared" si="24"/>
        <v>0</v>
      </c>
      <c r="AS26" s="36">
        <f t="shared" si="25"/>
        <v>6.0205999132795505</v>
      </c>
      <c r="AT26" s="36" t="e">
        <f t="shared" si="26"/>
        <v>#N/A</v>
      </c>
      <c r="AU26" s="36" t="e">
        <f t="shared" si="27"/>
        <v>#N/A</v>
      </c>
      <c r="AW26" s="36" t="s">
        <v>29</v>
      </c>
      <c r="AX26" s="38">
        <f>SQRT(AX24^2+AX25^2)</f>
        <v>20.567936211491904</v>
      </c>
      <c r="AY26" s="36">
        <f>AX26/$AX$3*1000</f>
        <v>59.891492084013457</v>
      </c>
      <c r="BA26" s="38"/>
      <c r="BB26" s="38"/>
      <c r="BC26" s="38"/>
      <c r="BE26" s="22">
        <v>22</v>
      </c>
      <c r="BF26" s="22">
        <f t="shared" si="28"/>
        <v>4.4000000000000163</v>
      </c>
      <c r="BG26" s="36">
        <f t="shared" si="29"/>
        <v>1.2</v>
      </c>
      <c r="BH26" s="36">
        <f t="shared" si="30"/>
        <v>6.5115282384398938</v>
      </c>
      <c r="BI26" s="36">
        <f t="shared" si="31"/>
        <v>12.907362240210027</v>
      </c>
      <c r="BJ26" s="36">
        <f t="shared" si="32"/>
        <v>3.1586956945179132</v>
      </c>
      <c r="BK26" s="36">
        <f t="shared" si="33"/>
        <v>0.31793148974719287</v>
      </c>
      <c r="BL26" s="36">
        <f t="shared" si="34"/>
        <v>0.10065277585902944</v>
      </c>
      <c r="BM26" s="36">
        <f t="shared" si="35"/>
        <v>-19.943484867839302</v>
      </c>
      <c r="BN26" s="36">
        <f t="shared" si="36"/>
        <v>-66.566051212874612</v>
      </c>
      <c r="BO26" s="38">
        <f t="shared" si="37"/>
        <v>-8.9351457668744576</v>
      </c>
      <c r="BP26" s="38">
        <f t="shared" si="38"/>
        <v>19.022032838529594</v>
      </c>
      <c r="BQ26" s="38">
        <f t="shared" si="39"/>
        <v>20.776491532250954</v>
      </c>
      <c r="BR26" s="38">
        <f t="shared" si="40"/>
        <v>1.7544586937213609</v>
      </c>
      <c r="BU26" s="36" t="e">
        <f t="shared" si="41"/>
        <v>#N/A</v>
      </c>
      <c r="BV26" s="36" t="e">
        <f t="shared" si="42"/>
        <v>#N/A</v>
      </c>
      <c r="BW26" s="36">
        <f t="shared" si="43"/>
        <v>-19.943484867839302</v>
      </c>
      <c r="BY26" s="38" t="e">
        <f t="shared" si="44"/>
        <v>#N/A</v>
      </c>
      <c r="BZ26" s="38" t="e">
        <f t="shared" si="45"/>
        <v>#N/A</v>
      </c>
      <c r="CA26" s="38">
        <f t="shared" si="46"/>
        <v>1.7544586937213609</v>
      </c>
      <c r="CC26" s="36" t="e">
        <f t="shared" si="47"/>
        <v>#N/A</v>
      </c>
      <c r="CD26" s="36">
        <f t="shared" si="48"/>
        <v>-66.566051212874612</v>
      </c>
    </row>
    <row r="27" spans="2:82">
      <c r="B27" s="22" t="s">
        <v>104</v>
      </c>
      <c r="C27" s="22"/>
      <c r="D27" s="45">
        <f>20*LOG(D12)</f>
        <v>-1.1475496851984192E-13</v>
      </c>
      <c r="E27" s="37"/>
      <c r="F27" s="49">
        <v>23</v>
      </c>
      <c r="G27" s="49">
        <v>27.847101364071683</v>
      </c>
      <c r="H27" s="49">
        <v>27.847101364071683</v>
      </c>
      <c r="I27" s="49">
        <v>35.910380291508524</v>
      </c>
      <c r="K27" s="49"/>
      <c r="L27" s="49">
        <f t="shared" si="11"/>
        <v>0</v>
      </c>
      <c r="M27" s="49">
        <f t="shared" si="0"/>
        <v>0</v>
      </c>
      <c r="N27" s="49">
        <f t="shared" si="1"/>
        <v>1</v>
      </c>
      <c r="O27" s="49">
        <f t="shared" si="2"/>
        <v>0</v>
      </c>
      <c r="Q27" s="49">
        <f t="shared" si="12"/>
        <v>2</v>
      </c>
      <c r="R27" s="49">
        <f t="shared" si="13"/>
        <v>0</v>
      </c>
      <c r="S27" s="49">
        <f t="shared" si="3"/>
        <v>2</v>
      </c>
      <c r="U27" s="49"/>
      <c r="V27" s="49">
        <f t="shared" si="14"/>
        <v>0</v>
      </c>
      <c r="W27" s="49">
        <f t="shared" si="4"/>
        <v>0</v>
      </c>
      <c r="X27" s="49">
        <f t="shared" si="15"/>
        <v>0.99999999999998679</v>
      </c>
      <c r="Y27" s="49">
        <f t="shared" si="16"/>
        <v>0</v>
      </c>
      <c r="AA27" s="49">
        <f t="shared" si="17"/>
        <v>1.9999999999999831</v>
      </c>
      <c r="AB27" s="49">
        <f t="shared" si="18"/>
        <v>0</v>
      </c>
      <c r="AC27" s="49">
        <f t="shared" si="5"/>
        <v>1.9999999999999831</v>
      </c>
      <c r="AE27" s="53">
        <v>0</v>
      </c>
      <c r="AF27" s="53">
        <f t="shared" si="19"/>
        <v>0</v>
      </c>
      <c r="AG27" s="53">
        <f t="shared" si="6"/>
        <v>6.0205999132796242</v>
      </c>
      <c r="AI27" s="53">
        <f t="shared" si="20"/>
        <v>-3.182280639625853E-14</v>
      </c>
      <c r="AJ27" s="53">
        <f t="shared" si="21"/>
        <v>-1.1475496851984192E-13</v>
      </c>
      <c r="AK27" s="53">
        <f t="shared" si="22"/>
        <v>6.0205999132795505</v>
      </c>
      <c r="AM27" s="53">
        <f t="shared" si="23"/>
        <v>0</v>
      </c>
      <c r="AN27" s="53">
        <f t="shared" si="7"/>
        <v>6.0205999132796242</v>
      </c>
      <c r="AO27" s="53" t="e">
        <f t="shared" si="8"/>
        <v>#N/A</v>
      </c>
      <c r="AP27" s="53" t="e">
        <f t="shared" si="9"/>
        <v>#N/A</v>
      </c>
      <c r="AR27" s="53">
        <f t="shared" si="24"/>
        <v>0</v>
      </c>
      <c r="AS27" s="53">
        <f t="shared" si="25"/>
        <v>6.0205999132795505</v>
      </c>
      <c r="AT27" s="53" t="e">
        <f t="shared" si="26"/>
        <v>#N/A</v>
      </c>
      <c r="AU27" s="53" t="e">
        <f t="shared" si="27"/>
        <v>#N/A</v>
      </c>
      <c r="BC27" s="36"/>
      <c r="BE27" s="22">
        <v>23</v>
      </c>
      <c r="BF27" s="22">
        <f t="shared" si="28"/>
        <v>4.6000000000000165</v>
      </c>
      <c r="BG27" s="36">
        <f t="shared" si="29"/>
        <v>1.2</v>
      </c>
      <c r="BH27" s="36">
        <f t="shared" si="30"/>
        <v>6.6483080554378757</v>
      </c>
      <c r="BI27" s="36">
        <f t="shared" si="31"/>
        <v>12.712198865656548</v>
      </c>
      <c r="BJ27" s="36">
        <f t="shared" si="32"/>
        <v>3.0937098642215735</v>
      </c>
      <c r="BK27" s="36">
        <f t="shared" si="33"/>
        <v>0.3228125164736948</v>
      </c>
      <c r="BL27" s="36">
        <f t="shared" si="34"/>
        <v>0.10434479335214569</v>
      </c>
      <c r="BM27" s="36">
        <f t="shared" si="35"/>
        <v>-19.630584333953696</v>
      </c>
      <c r="BN27" s="36">
        <f t="shared" si="36"/>
        <v>-65.599470374392695</v>
      </c>
      <c r="BO27" s="38">
        <f t="shared" si="37"/>
        <v>-8.583611868636055</v>
      </c>
      <c r="BP27" s="38">
        <f t="shared" si="38"/>
        <v>18.673401431905837</v>
      </c>
      <c r="BQ27" s="38">
        <f t="shared" si="39"/>
        <v>20.49267809297584</v>
      </c>
      <c r="BR27" s="38">
        <f t="shared" si="40"/>
        <v>1.8192766610700026</v>
      </c>
      <c r="BU27" s="36" t="e">
        <f t="shared" si="41"/>
        <v>#N/A</v>
      </c>
      <c r="BV27" s="36" t="e">
        <f t="shared" si="42"/>
        <v>#N/A</v>
      </c>
      <c r="BW27" s="36">
        <f t="shared" si="43"/>
        <v>-19.630584333953696</v>
      </c>
      <c r="BY27" s="38" t="e">
        <f t="shared" si="44"/>
        <v>#N/A</v>
      </c>
      <c r="BZ27" s="38" t="e">
        <f t="shared" si="45"/>
        <v>#N/A</v>
      </c>
      <c r="CA27" s="38">
        <f t="shared" si="46"/>
        <v>1.8192766610700026</v>
      </c>
      <c r="CC27" s="36" t="e">
        <f t="shared" si="47"/>
        <v>#N/A</v>
      </c>
      <c r="CD27" s="36">
        <f t="shared" si="48"/>
        <v>-65.599470374392695</v>
      </c>
    </row>
    <row r="28" spans="2:82">
      <c r="B28" s="22"/>
      <c r="C28" s="22"/>
      <c r="D28" s="22"/>
      <c r="E28" s="37"/>
      <c r="F28" s="37">
        <v>24</v>
      </c>
      <c r="G28" s="37">
        <v>28.250750892455088</v>
      </c>
      <c r="H28" s="37">
        <v>28.250750892455088</v>
      </c>
      <c r="I28" s="52">
        <v>35.397289219206897</v>
      </c>
      <c r="L28" s="37">
        <f t="shared" si="11"/>
        <v>0</v>
      </c>
      <c r="M28" s="37">
        <f t="shared" si="0"/>
        <v>0</v>
      </c>
      <c r="N28" s="37">
        <f t="shared" si="1"/>
        <v>1</v>
      </c>
      <c r="O28" s="37">
        <f t="shared" si="2"/>
        <v>0</v>
      </c>
      <c r="Q28" s="37">
        <f t="shared" si="12"/>
        <v>2</v>
      </c>
      <c r="R28" s="37">
        <f t="shared" si="13"/>
        <v>0</v>
      </c>
      <c r="S28" s="37">
        <f t="shared" si="3"/>
        <v>2</v>
      </c>
      <c r="V28" s="37">
        <f t="shared" si="14"/>
        <v>0</v>
      </c>
      <c r="W28" s="37">
        <f t="shared" si="4"/>
        <v>0</v>
      </c>
      <c r="X28" s="37">
        <f t="shared" si="15"/>
        <v>0.99999999999998679</v>
      </c>
      <c r="Y28" s="37">
        <f t="shared" si="16"/>
        <v>0</v>
      </c>
      <c r="AA28" s="37">
        <f t="shared" si="17"/>
        <v>1.9999999999999831</v>
      </c>
      <c r="AB28" s="37">
        <f t="shared" si="18"/>
        <v>0</v>
      </c>
      <c r="AC28" s="37">
        <f t="shared" si="5"/>
        <v>1.9999999999999831</v>
      </c>
      <c r="AE28" s="36">
        <v>0</v>
      </c>
      <c r="AF28" s="36">
        <f t="shared" si="19"/>
        <v>0</v>
      </c>
      <c r="AG28" s="36">
        <f t="shared" si="6"/>
        <v>6.0205999132796242</v>
      </c>
      <c r="AI28" s="36">
        <f t="shared" si="20"/>
        <v>-3.182280639625853E-14</v>
      </c>
      <c r="AJ28" s="36">
        <f t="shared" si="21"/>
        <v>-1.1475496851984192E-13</v>
      </c>
      <c r="AK28" s="36">
        <f t="shared" si="22"/>
        <v>6.0205999132795505</v>
      </c>
      <c r="AM28" s="36">
        <f t="shared" si="23"/>
        <v>0</v>
      </c>
      <c r="AN28" s="36">
        <f t="shared" si="7"/>
        <v>6.0205999132796242</v>
      </c>
      <c r="AO28" s="36" t="e">
        <f t="shared" si="8"/>
        <v>#N/A</v>
      </c>
      <c r="AP28" s="36" t="e">
        <f t="shared" si="9"/>
        <v>#N/A</v>
      </c>
      <c r="AR28" s="36">
        <f t="shared" si="24"/>
        <v>0</v>
      </c>
      <c r="AS28" s="36">
        <f t="shared" si="25"/>
        <v>6.0205999132795505</v>
      </c>
      <c r="AT28" s="36" t="e">
        <f t="shared" si="26"/>
        <v>#N/A</v>
      </c>
      <c r="AU28" s="36" t="e">
        <f t="shared" si="27"/>
        <v>#N/A</v>
      </c>
      <c r="AW28" s="36" t="s">
        <v>55</v>
      </c>
      <c r="AX28" s="38">
        <f>AX8-AX9</f>
        <v>-3</v>
      </c>
      <c r="AY28" s="36">
        <f>AX28/$AX$3*1000</f>
        <v>-8.7356589598742058</v>
      </c>
      <c r="BA28" s="64" t="s">
        <v>71</v>
      </c>
      <c r="BB28" s="36">
        <f>AX29/AX28</f>
        <v>-0.93333333333333324</v>
      </c>
      <c r="BC28" s="36"/>
      <c r="BE28" s="22">
        <v>24</v>
      </c>
      <c r="BF28" s="22">
        <f t="shared" si="28"/>
        <v>4.8000000000000176</v>
      </c>
      <c r="BG28" s="36">
        <f t="shared" si="29"/>
        <v>1.2</v>
      </c>
      <c r="BH28" s="36">
        <f t="shared" si="30"/>
        <v>6.7882250993908686</v>
      </c>
      <c r="BI28" s="36">
        <f t="shared" si="31"/>
        <v>12.517188182655063</v>
      </c>
      <c r="BJ28" s="36">
        <f t="shared" si="32"/>
        <v>3.0299431604496347</v>
      </c>
      <c r="BK28" s="36">
        <f t="shared" si="33"/>
        <v>0.32784175214550443</v>
      </c>
      <c r="BL28" s="36">
        <f t="shared" si="34"/>
        <v>0.10820062779555695</v>
      </c>
      <c r="BM28" s="36">
        <f t="shared" si="35"/>
        <v>-19.315404387665666</v>
      </c>
      <c r="BN28" s="36">
        <f t="shared" si="36"/>
        <v>-64.624198908099288</v>
      </c>
      <c r="BO28" s="38">
        <f t="shared" si="37"/>
        <v>-8.2420905532034539</v>
      </c>
      <c r="BP28" s="38">
        <f t="shared" si="38"/>
        <v>18.32074763337717</v>
      </c>
      <c r="BQ28" s="38">
        <f t="shared" si="39"/>
        <v>20.207772224700467</v>
      </c>
      <c r="BR28" s="38">
        <f t="shared" si="40"/>
        <v>1.8870245913232964</v>
      </c>
      <c r="BU28" s="36" t="e">
        <f t="shared" si="41"/>
        <v>#N/A</v>
      </c>
      <c r="BV28" s="36" t="e">
        <f t="shared" si="42"/>
        <v>#N/A</v>
      </c>
      <c r="BW28" s="36">
        <f t="shared" si="43"/>
        <v>-19.315404387665666</v>
      </c>
      <c r="BY28" s="38" t="e">
        <f t="shared" si="44"/>
        <v>#N/A</v>
      </c>
      <c r="BZ28" s="38" t="e">
        <f t="shared" si="45"/>
        <v>#N/A</v>
      </c>
      <c r="CA28" s="38">
        <f t="shared" si="46"/>
        <v>1.8870245913232964</v>
      </c>
      <c r="CC28" s="36" t="e">
        <f t="shared" si="47"/>
        <v>#N/A</v>
      </c>
      <c r="CD28" s="36">
        <f t="shared" si="48"/>
        <v>-64.624198908099288</v>
      </c>
    </row>
    <row r="29" spans="2:82">
      <c r="B29" s="22"/>
      <c r="C29" s="22"/>
      <c r="D29" s="22"/>
      <c r="E29" s="37"/>
      <c r="F29" s="49">
        <v>25</v>
      </c>
      <c r="G29" s="49">
        <v>28.66025140473926</v>
      </c>
      <c r="H29" s="49">
        <v>28.66025140473926</v>
      </c>
      <c r="I29" s="49">
        <v>34.891529242993315</v>
      </c>
      <c r="K29" s="49"/>
      <c r="L29" s="49">
        <f t="shared" si="11"/>
        <v>0</v>
      </c>
      <c r="M29" s="49">
        <f t="shared" si="0"/>
        <v>0</v>
      </c>
      <c r="N29" s="49">
        <f t="shared" si="1"/>
        <v>1</v>
      </c>
      <c r="O29" s="49">
        <f t="shared" si="2"/>
        <v>0</v>
      </c>
      <c r="Q29" s="49">
        <f t="shared" si="12"/>
        <v>2</v>
      </c>
      <c r="R29" s="49">
        <f t="shared" si="13"/>
        <v>0</v>
      </c>
      <c r="S29" s="49">
        <f t="shared" si="3"/>
        <v>2</v>
      </c>
      <c r="U29" s="49"/>
      <c r="V29" s="49">
        <f t="shared" si="14"/>
        <v>0</v>
      </c>
      <c r="W29" s="49">
        <f t="shared" si="4"/>
        <v>0</v>
      </c>
      <c r="X29" s="49">
        <f t="shared" si="15"/>
        <v>0.99999999999998679</v>
      </c>
      <c r="Y29" s="49">
        <f t="shared" si="16"/>
        <v>0</v>
      </c>
      <c r="AA29" s="49">
        <f t="shared" si="17"/>
        <v>1.9999999999999831</v>
      </c>
      <c r="AB29" s="49">
        <f t="shared" si="18"/>
        <v>0</v>
      </c>
      <c r="AC29" s="49">
        <f t="shared" si="5"/>
        <v>1.9999999999999831</v>
      </c>
      <c r="AE29" s="53">
        <v>0</v>
      </c>
      <c r="AF29" s="53">
        <f t="shared" si="19"/>
        <v>0</v>
      </c>
      <c r="AG29" s="53">
        <f t="shared" si="6"/>
        <v>6.0205999132796242</v>
      </c>
      <c r="AI29" s="53">
        <f t="shared" si="20"/>
        <v>-3.182280639625853E-14</v>
      </c>
      <c r="AJ29" s="53">
        <f t="shared" si="21"/>
        <v>-1.1475496851984192E-13</v>
      </c>
      <c r="AK29" s="53">
        <f t="shared" si="22"/>
        <v>6.0205999132795505</v>
      </c>
      <c r="AM29" s="53">
        <f t="shared" si="23"/>
        <v>0</v>
      </c>
      <c r="AN29" s="53">
        <f t="shared" si="7"/>
        <v>6.0205999132796242</v>
      </c>
      <c r="AO29" s="53" t="e">
        <f t="shared" si="8"/>
        <v>#N/A</v>
      </c>
      <c r="AP29" s="53" t="e">
        <f t="shared" si="9"/>
        <v>#N/A</v>
      </c>
      <c r="AR29" s="53">
        <f t="shared" si="24"/>
        <v>0</v>
      </c>
      <c r="AS29" s="53">
        <f t="shared" si="25"/>
        <v>6.0205999132795505</v>
      </c>
      <c r="AT29" s="53" t="e">
        <f t="shared" si="26"/>
        <v>#N/A</v>
      </c>
      <c r="AU29" s="53" t="e">
        <f t="shared" si="27"/>
        <v>#N/A</v>
      </c>
      <c r="AW29" s="36" t="s">
        <v>56</v>
      </c>
      <c r="AX29" s="38">
        <f>AY8-AY9</f>
        <v>2.8</v>
      </c>
      <c r="AY29" s="36">
        <f>AX29/$AX$3*1000</f>
        <v>8.1532816958825904</v>
      </c>
      <c r="BC29" s="36"/>
      <c r="BE29" s="22">
        <v>25</v>
      </c>
      <c r="BF29" s="22">
        <f t="shared" si="28"/>
        <v>5.0000000000000187</v>
      </c>
      <c r="BG29" s="36">
        <f t="shared" si="29"/>
        <v>1.2</v>
      </c>
      <c r="BH29" s="36">
        <f t="shared" si="30"/>
        <v>6.9310893804653961</v>
      </c>
      <c r="BI29" s="36">
        <f t="shared" si="31"/>
        <v>12.322337440599473</v>
      </c>
      <c r="BJ29" s="36">
        <f t="shared" si="32"/>
        <v>2.9674896805487228</v>
      </c>
      <c r="BK29" s="36">
        <f t="shared" si="33"/>
        <v>0.33302585045398647</v>
      </c>
      <c r="BL29" s="36">
        <f t="shared" si="34"/>
        <v>0.11222477120540691</v>
      </c>
      <c r="BM29" s="36">
        <f t="shared" si="35"/>
        <v>-18.998225426582426</v>
      </c>
      <c r="BN29" s="36">
        <f t="shared" si="36"/>
        <v>-63.640811152202382</v>
      </c>
      <c r="BO29" s="38">
        <f t="shared" si="37"/>
        <v>-7.9106886942962262</v>
      </c>
      <c r="BP29" s="38">
        <f t="shared" si="38"/>
        <v>17.964285885156389</v>
      </c>
      <c r="BQ29" s="38">
        <f t="shared" si="39"/>
        <v>19.922076693621197</v>
      </c>
      <c r="BR29" s="38">
        <f t="shared" si="40"/>
        <v>1.9577908084648072</v>
      </c>
      <c r="BU29" s="36" t="e">
        <f t="shared" si="41"/>
        <v>#N/A</v>
      </c>
      <c r="BV29" s="36" t="e">
        <f t="shared" si="42"/>
        <v>#N/A</v>
      </c>
      <c r="BW29" s="36">
        <f t="shared" si="43"/>
        <v>-18.998225426582426</v>
      </c>
      <c r="BY29" s="38" t="e">
        <f t="shared" si="44"/>
        <v>#N/A</v>
      </c>
      <c r="BZ29" s="38" t="e">
        <f t="shared" si="45"/>
        <v>#N/A</v>
      </c>
      <c r="CA29" s="38">
        <f t="shared" si="46"/>
        <v>1.9577908084648072</v>
      </c>
      <c r="CC29" s="36" t="e">
        <f t="shared" si="47"/>
        <v>#N/A</v>
      </c>
      <c r="CD29" s="36">
        <f t="shared" si="48"/>
        <v>-63.640811152202382</v>
      </c>
    </row>
    <row r="30" spans="2:82">
      <c r="B30" s="35"/>
      <c r="C30" s="36"/>
      <c r="D30" s="45"/>
      <c r="E30" s="37"/>
      <c r="F30" s="37">
        <v>26</v>
      </c>
      <c r="G30" s="37">
        <v>29.07568771215324</v>
      </c>
      <c r="H30" s="37">
        <v>29.07568771215324</v>
      </c>
      <c r="I30" s="52">
        <v>34.392995615440377</v>
      </c>
      <c r="L30" s="37">
        <f t="shared" si="11"/>
        <v>0</v>
      </c>
      <c r="M30" s="37">
        <f t="shared" si="0"/>
        <v>0</v>
      </c>
      <c r="N30" s="37">
        <f t="shared" si="1"/>
        <v>1</v>
      </c>
      <c r="O30" s="37">
        <f t="shared" si="2"/>
        <v>0</v>
      </c>
      <c r="Q30" s="37">
        <f t="shared" si="12"/>
        <v>2</v>
      </c>
      <c r="R30" s="37">
        <f t="shared" si="13"/>
        <v>0</v>
      </c>
      <c r="S30" s="37">
        <f t="shared" si="3"/>
        <v>2</v>
      </c>
      <c r="V30" s="37">
        <f t="shared" si="14"/>
        <v>0</v>
      </c>
      <c r="W30" s="37">
        <f t="shared" si="4"/>
        <v>0</v>
      </c>
      <c r="X30" s="37">
        <f t="shared" si="15"/>
        <v>0.99999999999998679</v>
      </c>
      <c r="Y30" s="37">
        <f t="shared" si="16"/>
        <v>0</v>
      </c>
      <c r="AA30" s="37">
        <f t="shared" si="17"/>
        <v>1.9999999999999831</v>
      </c>
      <c r="AB30" s="37">
        <f t="shared" si="18"/>
        <v>0</v>
      </c>
      <c r="AC30" s="37">
        <f t="shared" si="5"/>
        <v>1.9999999999999831</v>
      </c>
      <c r="AE30" s="36">
        <v>0</v>
      </c>
      <c r="AF30" s="36">
        <f t="shared" si="19"/>
        <v>0</v>
      </c>
      <c r="AG30" s="36">
        <f t="shared" si="6"/>
        <v>6.0205999132796242</v>
      </c>
      <c r="AI30" s="36">
        <f t="shared" si="20"/>
        <v>-3.182280639625853E-14</v>
      </c>
      <c r="AJ30" s="36">
        <f t="shared" si="21"/>
        <v>-1.1475496851984192E-13</v>
      </c>
      <c r="AK30" s="36">
        <f t="shared" si="22"/>
        <v>6.0205999132795505</v>
      </c>
      <c r="AM30" s="36">
        <f t="shared" si="23"/>
        <v>0</v>
      </c>
      <c r="AN30" s="36">
        <f t="shared" si="7"/>
        <v>6.0205999132796242</v>
      </c>
      <c r="AO30" s="36" t="e">
        <f t="shared" si="8"/>
        <v>#N/A</v>
      </c>
      <c r="AP30" s="36" t="e">
        <f t="shared" si="9"/>
        <v>#N/A</v>
      </c>
      <c r="AR30" s="36">
        <f t="shared" si="24"/>
        <v>0</v>
      </c>
      <c r="AS30" s="36">
        <f t="shared" si="25"/>
        <v>6.0205999132795505</v>
      </c>
      <c r="AT30" s="36" t="e">
        <f t="shared" si="26"/>
        <v>#N/A</v>
      </c>
      <c r="AU30" s="36" t="e">
        <f t="shared" si="27"/>
        <v>#N/A</v>
      </c>
      <c r="AW30" s="36" t="s">
        <v>16</v>
      </c>
      <c r="AX30" s="38">
        <f>SQRT(AX28^2+AX29^2)</f>
        <v>4.1036569057366385</v>
      </c>
      <c r="AY30" s="36">
        <f>AX30/$AX$3*1000</f>
        <v>11.949382405615976</v>
      </c>
      <c r="BC30" s="36"/>
      <c r="BE30" s="22">
        <v>26</v>
      </c>
      <c r="BF30" s="22">
        <f t="shared" si="28"/>
        <v>5.2000000000000188</v>
      </c>
      <c r="BG30" s="36">
        <f t="shared" si="29"/>
        <v>1.2</v>
      </c>
      <c r="BH30" s="36">
        <f t="shared" si="30"/>
        <v>7.0767224051816671</v>
      </c>
      <c r="BI30" s="36">
        <f t="shared" si="31"/>
        <v>12.127654348636407</v>
      </c>
      <c r="BJ30" s="36">
        <f t="shared" si="32"/>
        <v>2.9064212263620512</v>
      </c>
      <c r="BK30" s="36">
        <f t="shared" si="33"/>
        <v>0.33837185557634564</v>
      </c>
      <c r="BL30" s="36">
        <f t="shared" si="34"/>
        <v>0.11642216637671736</v>
      </c>
      <c r="BM30" s="36">
        <f t="shared" si="35"/>
        <v>-18.679286473003451</v>
      </c>
      <c r="BN30" s="36">
        <f t="shared" si="36"/>
        <v>-62.649849307582564</v>
      </c>
      <c r="BO30" s="38">
        <f t="shared" si="37"/>
        <v>-7.5894295830590615</v>
      </c>
      <c r="BP30" s="38">
        <f t="shared" si="38"/>
        <v>17.604182716225342</v>
      </c>
      <c r="BQ30" s="38">
        <f t="shared" si="39"/>
        <v>19.635855487943758</v>
      </c>
      <c r="BR30" s="38">
        <f t="shared" si="40"/>
        <v>2.0316727717184158</v>
      </c>
      <c r="BU30" s="36" t="e">
        <f t="shared" si="41"/>
        <v>#N/A</v>
      </c>
      <c r="BV30" s="36" t="e">
        <f t="shared" si="42"/>
        <v>#N/A</v>
      </c>
      <c r="BW30" s="36">
        <f t="shared" si="43"/>
        <v>-18.679286473003451</v>
      </c>
      <c r="BY30" s="38" t="e">
        <f t="shared" si="44"/>
        <v>#N/A</v>
      </c>
      <c r="BZ30" s="38" t="e">
        <f t="shared" si="45"/>
        <v>#N/A</v>
      </c>
      <c r="CA30" s="38">
        <f t="shared" si="46"/>
        <v>2.0316727717184158</v>
      </c>
      <c r="CC30" s="36" t="e">
        <f t="shared" si="47"/>
        <v>#N/A</v>
      </c>
      <c r="CD30" s="36">
        <f t="shared" si="48"/>
        <v>-62.649849307582564</v>
      </c>
    </row>
    <row r="31" spans="2:82">
      <c r="B31" s="22"/>
      <c r="C31" s="22"/>
      <c r="D31" s="22"/>
      <c r="E31" s="37"/>
      <c r="F31" s="49">
        <v>27</v>
      </c>
      <c r="G31" s="49">
        <v>29.49714585528249</v>
      </c>
      <c r="H31" s="49">
        <v>29.49714585528249</v>
      </c>
      <c r="I31" s="49">
        <v>33.901585085762299</v>
      </c>
      <c r="K31" s="49"/>
      <c r="L31" s="49">
        <f t="shared" si="11"/>
        <v>0</v>
      </c>
      <c r="M31" s="49">
        <f t="shared" si="0"/>
        <v>0</v>
      </c>
      <c r="N31" s="49">
        <f t="shared" si="1"/>
        <v>1</v>
      </c>
      <c r="O31" s="49">
        <f t="shared" si="2"/>
        <v>0</v>
      </c>
      <c r="Q31" s="49">
        <f t="shared" si="12"/>
        <v>2</v>
      </c>
      <c r="R31" s="49">
        <f t="shared" si="13"/>
        <v>0</v>
      </c>
      <c r="S31" s="49">
        <f t="shared" si="3"/>
        <v>2</v>
      </c>
      <c r="U31" s="49"/>
      <c r="V31" s="49">
        <f t="shared" si="14"/>
        <v>0</v>
      </c>
      <c r="W31" s="49">
        <f t="shared" si="4"/>
        <v>0</v>
      </c>
      <c r="X31" s="49">
        <f t="shared" si="15"/>
        <v>0.99999999999998679</v>
      </c>
      <c r="Y31" s="49">
        <f t="shared" si="16"/>
        <v>0</v>
      </c>
      <c r="AA31" s="49">
        <f t="shared" si="17"/>
        <v>1.9999999999999831</v>
      </c>
      <c r="AB31" s="49">
        <f t="shared" si="18"/>
        <v>0</v>
      </c>
      <c r="AC31" s="49">
        <f t="shared" si="5"/>
        <v>1.9999999999999831</v>
      </c>
      <c r="AE31" s="53">
        <v>0</v>
      </c>
      <c r="AF31" s="53">
        <f t="shared" si="19"/>
        <v>0</v>
      </c>
      <c r="AG31" s="53">
        <f t="shared" si="6"/>
        <v>6.0205999132796242</v>
      </c>
      <c r="AI31" s="53">
        <f t="shared" si="20"/>
        <v>-3.182280639625853E-14</v>
      </c>
      <c r="AJ31" s="53">
        <f t="shared" si="21"/>
        <v>-1.1475496851984192E-13</v>
      </c>
      <c r="AK31" s="53">
        <f t="shared" si="22"/>
        <v>6.0205999132795505</v>
      </c>
      <c r="AM31" s="53">
        <f t="shared" si="23"/>
        <v>0</v>
      </c>
      <c r="AN31" s="53">
        <f t="shared" si="7"/>
        <v>6.0205999132796242</v>
      </c>
      <c r="AO31" s="53" t="e">
        <f t="shared" si="8"/>
        <v>#N/A</v>
      </c>
      <c r="AP31" s="53" t="e">
        <f t="shared" si="9"/>
        <v>#N/A</v>
      </c>
      <c r="AR31" s="53">
        <f t="shared" si="24"/>
        <v>0</v>
      </c>
      <c r="AS31" s="53">
        <f t="shared" si="25"/>
        <v>6.0205999132795505</v>
      </c>
      <c r="AT31" s="53" t="e">
        <f t="shared" si="26"/>
        <v>#N/A</v>
      </c>
      <c r="AU31" s="53" t="e">
        <f t="shared" si="27"/>
        <v>#N/A</v>
      </c>
      <c r="BB31" s="36" t="s">
        <v>68</v>
      </c>
      <c r="BC31" s="36" t="s">
        <v>69</v>
      </c>
      <c r="BE31" s="22">
        <v>27</v>
      </c>
      <c r="BF31" s="22">
        <f t="shared" si="28"/>
        <v>5.4000000000000199</v>
      </c>
      <c r="BG31" s="36">
        <f t="shared" si="29"/>
        <v>1.2</v>
      </c>
      <c r="BH31" s="36">
        <f t="shared" si="30"/>
        <v>7.2249567472753924</v>
      </c>
      <c r="BI31" s="36">
        <f t="shared" si="31"/>
        <v>11.93314711214102</v>
      </c>
      <c r="BJ31" s="36">
        <f t="shared" si="32"/>
        <v>2.8467902204740936</v>
      </c>
      <c r="BK31" s="36">
        <f t="shared" si="33"/>
        <v>0.34388723001340499</v>
      </c>
      <c r="BL31" s="36">
        <f t="shared" si="34"/>
        <v>0.12079823358256982</v>
      </c>
      <c r="BM31" s="36">
        <f t="shared" si="35"/>
        <v>-18.358788326044689</v>
      </c>
      <c r="BN31" s="36">
        <f t="shared" si="36"/>
        <v>-61.6518247936081</v>
      </c>
      <c r="BO31" s="38">
        <f t="shared" si="37"/>
        <v>-7.2782667456512513</v>
      </c>
      <c r="BP31" s="38">
        <f t="shared" si="38"/>
        <v>17.240559365321797</v>
      </c>
      <c r="BQ31" s="38">
        <f t="shared" si="39"/>
        <v>19.349337082342323</v>
      </c>
      <c r="BR31" s="38">
        <f t="shared" si="40"/>
        <v>2.1087777170205264</v>
      </c>
      <c r="BU31" s="36" t="e">
        <f t="shared" si="41"/>
        <v>#N/A</v>
      </c>
      <c r="BV31" s="36" t="e">
        <f t="shared" si="42"/>
        <v>#N/A</v>
      </c>
      <c r="BW31" s="36">
        <f t="shared" si="43"/>
        <v>-18.358788326044689</v>
      </c>
      <c r="BY31" s="38" t="e">
        <f t="shared" si="44"/>
        <v>#N/A</v>
      </c>
      <c r="BZ31" s="38" t="e">
        <f t="shared" si="45"/>
        <v>#N/A</v>
      </c>
      <c r="CA31" s="38">
        <f t="shared" si="46"/>
        <v>2.1087777170205264</v>
      </c>
      <c r="CC31" s="36" t="e">
        <f t="shared" si="47"/>
        <v>#N/A</v>
      </c>
      <c r="CD31" s="36">
        <f t="shared" si="48"/>
        <v>-61.6518247936081</v>
      </c>
    </row>
    <row r="32" spans="2:82">
      <c r="B32" s="22"/>
      <c r="C32" s="22"/>
      <c r="D32" s="22"/>
      <c r="E32" s="37"/>
      <c r="F32" s="37">
        <v>28</v>
      </c>
      <c r="G32" s="37">
        <v>29.924713121888669</v>
      </c>
      <c r="H32" s="37">
        <v>29.924713121888669</v>
      </c>
      <c r="I32" s="52">
        <v>33.417195878430732</v>
      </c>
      <c r="L32" s="37">
        <f t="shared" si="11"/>
        <v>0</v>
      </c>
      <c r="M32" s="37">
        <f t="shared" si="0"/>
        <v>0</v>
      </c>
      <c r="N32" s="37">
        <f t="shared" si="1"/>
        <v>1</v>
      </c>
      <c r="O32" s="37">
        <f t="shared" si="2"/>
        <v>0</v>
      </c>
      <c r="Q32" s="37">
        <f t="shared" si="12"/>
        <v>2</v>
      </c>
      <c r="R32" s="37">
        <f t="shared" si="13"/>
        <v>0</v>
      </c>
      <c r="S32" s="37">
        <f t="shared" si="3"/>
        <v>2</v>
      </c>
      <c r="V32" s="37">
        <f t="shared" si="14"/>
        <v>0</v>
      </c>
      <c r="W32" s="37">
        <f t="shared" si="4"/>
        <v>0</v>
      </c>
      <c r="X32" s="37">
        <f t="shared" si="15"/>
        <v>0.99999999999998679</v>
      </c>
      <c r="Y32" s="37">
        <f t="shared" si="16"/>
        <v>0</v>
      </c>
      <c r="AA32" s="37">
        <f t="shared" si="17"/>
        <v>1.9999999999999831</v>
      </c>
      <c r="AB32" s="37">
        <f t="shared" si="18"/>
        <v>0</v>
      </c>
      <c r="AC32" s="37">
        <f t="shared" si="5"/>
        <v>1.9999999999999831</v>
      </c>
      <c r="AE32" s="36">
        <v>0</v>
      </c>
      <c r="AF32" s="36">
        <f t="shared" si="19"/>
        <v>0</v>
      </c>
      <c r="AG32" s="36">
        <f t="shared" si="6"/>
        <v>6.0205999132796242</v>
      </c>
      <c r="AI32" s="36">
        <f t="shared" si="20"/>
        <v>-3.182280639625853E-14</v>
      </c>
      <c r="AJ32" s="36">
        <f t="shared" si="21"/>
        <v>-1.1475496851984192E-13</v>
      </c>
      <c r="AK32" s="36">
        <f t="shared" si="22"/>
        <v>6.0205999132795505</v>
      </c>
      <c r="AM32" s="36">
        <f t="shared" si="23"/>
        <v>0</v>
      </c>
      <c r="AN32" s="36">
        <f t="shared" si="7"/>
        <v>6.0205999132796242</v>
      </c>
      <c r="AO32" s="36" t="e">
        <f t="shared" si="8"/>
        <v>#N/A</v>
      </c>
      <c r="AP32" s="36" t="e">
        <f t="shared" si="9"/>
        <v>#N/A</v>
      </c>
      <c r="AR32" s="36">
        <f t="shared" si="24"/>
        <v>0</v>
      </c>
      <c r="AS32" s="36">
        <f t="shared" si="25"/>
        <v>6.0205999132795505</v>
      </c>
      <c r="AT32" s="36" t="e">
        <f t="shared" si="26"/>
        <v>#N/A</v>
      </c>
      <c r="AU32" s="36" t="e">
        <f t="shared" si="27"/>
        <v>#N/A</v>
      </c>
      <c r="AW32" s="36" t="s">
        <v>60</v>
      </c>
      <c r="AX32" s="36">
        <f>IF(BB24&lt;BB28,BC32,BB32)</f>
        <v>-20.000000000000075</v>
      </c>
      <c r="AY32" s="36">
        <f>AX32/$AX$3*1000</f>
        <v>-58.237726399161588</v>
      </c>
      <c r="BB32" s="38">
        <f>($AX$24^3-3*$AX$24^2*$AX$28-SQRT($AX$24^4*$AX$41^2-4*$AX$24^3*$AX$28*$AX$41^2+2*$AX$24^2*$AX$25^2*$AX$41^2+6*$AX$24^2*$AX$28^2*$AX$41^2-2*$AX$24^2*$AX$41^4+2*$AX$29^2*$AX$24^2*$AX$41^2-4*$AX$24*$AX$25^2*$AX$28*$AX$41^2-4*$AX$24*$AX$28^3*$AX$41^2+4*$AX$24*$AX$28*$AX$41^4-4*$AX$29^2*$AX$24*$AX$28*$AX$41^2+$AX$25^4*$AX$41^2+2*$AX$25^2*$AX$28^2*$AX$41^2-2*$AX$25^2*$AX$41^4-2*$AX$29^2*$AX$25^2*$AX$41^2+$AX$28^4*$AX$41^2-2*$AX$28^2*$AX$41^4+2*$AX$29^2*$AX$28^2*$AX$41^2+$AX$41^6-2*$AX$29^2*$AX$41^4+$AX$29^4*$AX$41^2)-$AX$24*$AX$25^2+3*$AX$24*$AX$28^2-$AX$24*$AX$41^2+$AX$29^2*$AX$24+$AX$25^2*$AX$28-$AX$28^3+$AX$28*$AX$41^2-$AX$29^2*$AX$28)/(2*($AX$24^2-2*$AX$24*$AX$28+$AX$28^2-$AX$41^2))</f>
        <v>-20.000000000000075</v>
      </c>
      <c r="BC32" s="36">
        <f>($AX$24^3-3*$AX$24^2*$AX$28+SQRT($AX$24^4*$AX$41^2-4*$AX$24^3*$AX$28*$AX$41^2+2*$AX$24^2*$AX$25^2*$AX$41^2+6*$AX$24^2*$AX$28^2*$AX$41^2-2*$AX$24^2*$AX$41^4+2*$AX$29^2*$AX$24^2*$AX$41^2-4*$AX$24*$AX$25^2*$AX$28*$AX$41^2-4*$AX$24*$AX$28^3*$AX$41^2+4*$AX$24*$AX$28*$AX$41^4-4*$AX$29^2*$AX$24*$AX$28*$AX$41^2+$AX$25^4*$AX$41^2+2*$AX$25^2*$AX$28^2*$AX$41^2-2*$AX$25^2*$AX$41^4-2*$AX$29^2*$AX$25^2*$AX$41^2+$AX$28^4*$AX$41^2-2*$AX$28^2*$AX$41^4+2*$AX$29^2*$AX$28^2*$AX$41^2+$AX$41^6-2*$AX$29^2*$AX$41^4+$AX$29^4*$AX$41^2)-$AX$24*$AX$25^2+3*$AX$24*$AX$28^2-$AX$24*$AX$41^2+$AX$29^2*$AX$24+$AX$25^2*$AX$28-$AX$28^3+$AX$28*$AX$41^2-$AX$29^2*$AX$28)/(2*($AX$24^2-2*$AX$24*$AX$28+$AX$28^2-$AX$41^2))</f>
        <v>17.413604793731405</v>
      </c>
      <c r="BE32" s="22">
        <v>28</v>
      </c>
      <c r="BF32" s="22">
        <f t="shared" si="28"/>
        <v>5.600000000000021</v>
      </c>
      <c r="BG32" s="36">
        <f t="shared" si="29"/>
        <v>1.2</v>
      </c>
      <c r="BH32" s="36">
        <f t="shared" si="30"/>
        <v>7.375635565834326</v>
      </c>
      <c r="BI32" s="36">
        <f t="shared" si="31"/>
        <v>11.738824472663332</v>
      </c>
      <c r="BJ32" s="36">
        <f t="shared" si="32"/>
        <v>2.7886323867149034</v>
      </c>
      <c r="BK32" s="36">
        <f t="shared" si="33"/>
        <v>0.3495798847059165</v>
      </c>
      <c r="BL32" s="36">
        <f t="shared" si="34"/>
        <v>0.1253588986383869</v>
      </c>
      <c r="BM32" s="36">
        <f t="shared" si="35"/>
        <v>-18.036896641793202</v>
      </c>
      <c r="BN32" s="36">
        <f t="shared" si="36"/>
        <v>-60.647219767585668</v>
      </c>
      <c r="BO32" s="38">
        <f t="shared" si="37"/>
        <v>-6.977096248146073</v>
      </c>
      <c r="BP32" s="38">
        <f t="shared" si="38"/>
        <v>16.873494281140616</v>
      </c>
      <c r="BQ32" s="38">
        <f t="shared" si="39"/>
        <v>19.062717630135765</v>
      </c>
      <c r="BR32" s="38">
        <f t="shared" si="40"/>
        <v>2.1892233489951494</v>
      </c>
      <c r="BU32" s="36" t="e">
        <f t="shared" si="41"/>
        <v>#N/A</v>
      </c>
      <c r="BV32" s="36" t="e">
        <f t="shared" si="42"/>
        <v>#N/A</v>
      </c>
      <c r="BW32" s="36">
        <f t="shared" si="43"/>
        <v>-18.036896641793202</v>
      </c>
      <c r="BY32" s="38" t="e">
        <f t="shared" si="44"/>
        <v>#N/A</v>
      </c>
      <c r="BZ32" s="38" t="e">
        <f t="shared" si="45"/>
        <v>#N/A</v>
      </c>
      <c r="CA32" s="38">
        <f t="shared" si="46"/>
        <v>2.1892233489951494</v>
      </c>
      <c r="CC32" s="36" t="e">
        <f t="shared" si="47"/>
        <v>#N/A</v>
      </c>
      <c r="CD32" s="36">
        <f t="shared" si="48"/>
        <v>-60.647219767585668</v>
      </c>
    </row>
    <row r="33" spans="2:82">
      <c r="B33" s="22"/>
      <c r="C33" s="22"/>
      <c r="D33" s="22"/>
      <c r="E33" s="37"/>
      <c r="F33" s="49">
        <v>29</v>
      </c>
      <c r="G33" s="49">
        <v>30.358478064987683</v>
      </c>
      <c r="H33" s="49">
        <v>30.358478064987683</v>
      </c>
      <c r="I33" s="49">
        <v>32.93972767209619</v>
      </c>
      <c r="K33" s="49"/>
      <c r="L33" s="49">
        <f t="shared" si="11"/>
        <v>0</v>
      </c>
      <c r="M33" s="49">
        <f t="shared" si="0"/>
        <v>0</v>
      </c>
      <c r="N33" s="49">
        <f t="shared" si="1"/>
        <v>1</v>
      </c>
      <c r="O33" s="49">
        <f t="shared" si="2"/>
        <v>0</v>
      </c>
      <c r="Q33" s="49">
        <f t="shared" si="12"/>
        <v>2</v>
      </c>
      <c r="R33" s="49">
        <f t="shared" si="13"/>
        <v>0</v>
      </c>
      <c r="S33" s="49">
        <f t="shared" si="3"/>
        <v>2</v>
      </c>
      <c r="U33" s="49"/>
      <c r="V33" s="49">
        <f t="shared" si="14"/>
        <v>0</v>
      </c>
      <c r="W33" s="49">
        <f t="shared" si="4"/>
        <v>0</v>
      </c>
      <c r="X33" s="49">
        <f t="shared" si="15"/>
        <v>0.99999999999998679</v>
      </c>
      <c r="Y33" s="49">
        <f t="shared" si="16"/>
        <v>0</v>
      </c>
      <c r="AA33" s="49">
        <f t="shared" si="17"/>
        <v>1.9999999999999831</v>
      </c>
      <c r="AB33" s="49">
        <f t="shared" si="18"/>
        <v>0</v>
      </c>
      <c r="AC33" s="49">
        <f t="shared" si="5"/>
        <v>1.9999999999999831</v>
      </c>
      <c r="AE33" s="53">
        <v>0</v>
      </c>
      <c r="AF33" s="53">
        <f t="shared" si="19"/>
        <v>0</v>
      </c>
      <c r="AG33" s="53">
        <f t="shared" si="6"/>
        <v>6.0205999132796242</v>
      </c>
      <c r="AI33" s="53">
        <f t="shared" si="20"/>
        <v>-3.182280639625853E-14</v>
      </c>
      <c r="AJ33" s="53">
        <f t="shared" si="21"/>
        <v>-1.1475496851984192E-13</v>
      </c>
      <c r="AK33" s="53">
        <f t="shared" si="22"/>
        <v>6.0205999132795505</v>
      </c>
      <c r="AM33" s="53">
        <f t="shared" si="23"/>
        <v>0</v>
      </c>
      <c r="AN33" s="53">
        <f t="shared" si="7"/>
        <v>6.0205999132796242</v>
      </c>
      <c r="AO33" s="53" t="e">
        <f t="shared" si="8"/>
        <v>#N/A</v>
      </c>
      <c r="AP33" s="53" t="e">
        <f t="shared" si="9"/>
        <v>#N/A</v>
      </c>
      <c r="AR33" s="53">
        <f t="shared" si="24"/>
        <v>0</v>
      </c>
      <c r="AS33" s="53">
        <f t="shared" si="25"/>
        <v>6.0205999132795505</v>
      </c>
      <c r="AT33" s="53" t="e">
        <f t="shared" si="26"/>
        <v>#N/A</v>
      </c>
      <c r="AU33" s="53" t="e">
        <f t="shared" si="27"/>
        <v>#N/A</v>
      </c>
      <c r="AW33" s="36" t="s">
        <v>64</v>
      </c>
      <c r="AX33" s="36">
        <f>AX25</f>
        <v>4.8</v>
      </c>
      <c r="AY33" s="36">
        <f>AX33/$AX$3*1000</f>
        <v>13.97705433579873</v>
      </c>
      <c r="BC33" s="36"/>
      <c r="BE33" s="22">
        <v>29</v>
      </c>
      <c r="BF33" s="22">
        <f t="shared" si="28"/>
        <v>5.8000000000000211</v>
      </c>
      <c r="BG33" s="36">
        <f t="shared" si="29"/>
        <v>1.2</v>
      </c>
      <c r="BH33" s="36">
        <f t="shared" si="30"/>
        <v>7.5286120898875009</v>
      </c>
      <c r="BI33" s="36">
        <f t="shared" si="31"/>
        <v>11.544695751729428</v>
      </c>
      <c r="BJ33" s="36">
        <f t="shared" si="32"/>
        <v>2.7319691818255505</v>
      </c>
      <c r="BK33" s="36">
        <f t="shared" si="33"/>
        <v>0.35545821163125058</v>
      </c>
      <c r="BL33" s="36">
        <f t="shared" si="34"/>
        <v>0.13011062276834581</v>
      </c>
      <c r="BM33" s="36">
        <f t="shared" si="35"/>
        <v>-17.713744887931828</v>
      </c>
      <c r="BN33" s="36">
        <f t="shared" si="36"/>
        <v>-59.636488753122102</v>
      </c>
      <c r="BO33" s="38">
        <f t="shared" si="37"/>
        <v>-6.685767531682945</v>
      </c>
      <c r="BP33" s="38">
        <f t="shared" si="38"/>
        <v>16.503025436568297</v>
      </c>
      <c r="BQ33" s="38">
        <f t="shared" si="39"/>
        <v>18.776164032049973</v>
      </c>
      <c r="BR33" s="38">
        <f t="shared" si="40"/>
        <v>2.2731385954816758</v>
      </c>
      <c r="BU33" s="36" t="e">
        <f t="shared" si="41"/>
        <v>#N/A</v>
      </c>
      <c r="BV33" s="36" t="e">
        <f t="shared" si="42"/>
        <v>#N/A</v>
      </c>
      <c r="BW33" s="36">
        <f t="shared" si="43"/>
        <v>-17.713744887931828</v>
      </c>
      <c r="BY33" s="38" t="e">
        <f t="shared" si="44"/>
        <v>#N/A</v>
      </c>
      <c r="BZ33" s="38" t="e">
        <f t="shared" si="45"/>
        <v>#N/A</v>
      </c>
      <c r="CA33" s="38">
        <f t="shared" si="46"/>
        <v>2.2731385954816758</v>
      </c>
      <c r="CC33" s="36" t="e">
        <f t="shared" si="47"/>
        <v>#N/A</v>
      </c>
      <c r="CD33" s="36">
        <f t="shared" si="48"/>
        <v>-59.636488753122102</v>
      </c>
    </row>
    <row r="34" spans="2:82">
      <c r="B34" s="35"/>
      <c r="C34" s="36"/>
      <c r="D34" s="36"/>
      <c r="E34" s="37"/>
      <c r="F34" s="37">
        <v>30</v>
      </c>
      <c r="G34" s="37">
        <v>30.798530521189843</v>
      </c>
      <c r="H34" s="37">
        <v>30.798530521189843</v>
      </c>
      <c r="I34" s="52">
        <v>32.46908157881056</v>
      </c>
      <c r="L34" s="37">
        <f t="shared" si="11"/>
        <v>0</v>
      </c>
      <c r="M34" s="37">
        <f t="shared" si="0"/>
        <v>0</v>
      </c>
      <c r="N34" s="37">
        <f t="shared" si="1"/>
        <v>1</v>
      </c>
      <c r="O34" s="37">
        <f t="shared" si="2"/>
        <v>0</v>
      </c>
      <c r="Q34" s="37">
        <f t="shared" si="12"/>
        <v>2</v>
      </c>
      <c r="R34" s="37">
        <f t="shared" si="13"/>
        <v>0</v>
      </c>
      <c r="S34" s="37">
        <f t="shared" si="3"/>
        <v>2</v>
      </c>
      <c r="V34" s="37">
        <f t="shared" si="14"/>
        <v>0</v>
      </c>
      <c r="W34" s="37">
        <f t="shared" si="4"/>
        <v>0</v>
      </c>
      <c r="X34" s="37">
        <f t="shared" si="15"/>
        <v>0.99999999999998679</v>
      </c>
      <c r="Y34" s="37">
        <f t="shared" si="16"/>
        <v>0</v>
      </c>
      <c r="AA34" s="37">
        <f t="shared" si="17"/>
        <v>1.9999999999999831</v>
      </c>
      <c r="AB34" s="37">
        <f t="shared" si="18"/>
        <v>0</v>
      </c>
      <c r="AC34" s="37">
        <f t="shared" si="5"/>
        <v>1.9999999999999831</v>
      </c>
      <c r="AE34" s="36">
        <v>0</v>
      </c>
      <c r="AF34" s="36">
        <f t="shared" si="19"/>
        <v>0</v>
      </c>
      <c r="AG34" s="36">
        <f t="shared" si="6"/>
        <v>6.0205999132796242</v>
      </c>
      <c r="AI34" s="36">
        <f t="shared" si="20"/>
        <v>-3.182280639625853E-14</v>
      </c>
      <c r="AJ34" s="36">
        <f t="shared" si="21"/>
        <v>-1.1475496851984192E-13</v>
      </c>
      <c r="AK34" s="36">
        <f t="shared" si="22"/>
        <v>6.0205999132795505</v>
      </c>
      <c r="AM34" s="36">
        <f t="shared" si="23"/>
        <v>0</v>
      </c>
      <c r="AN34" s="36">
        <f t="shared" si="7"/>
        <v>6.0205999132796242</v>
      </c>
      <c r="AO34" s="36" t="e">
        <f t="shared" si="8"/>
        <v>#N/A</v>
      </c>
      <c r="AP34" s="36" t="e">
        <f t="shared" si="9"/>
        <v>#N/A</v>
      </c>
      <c r="AR34" s="36">
        <f t="shared" si="24"/>
        <v>0</v>
      </c>
      <c r="AS34" s="36">
        <f t="shared" si="25"/>
        <v>6.0205999132795505</v>
      </c>
      <c r="AT34" s="36" t="e">
        <f t="shared" si="26"/>
        <v>#N/A</v>
      </c>
      <c r="AU34" s="36" t="e">
        <f t="shared" si="27"/>
        <v>#N/A</v>
      </c>
      <c r="AW34" s="36" t="s">
        <v>65</v>
      </c>
      <c r="AX34" s="38">
        <f>SQRT(BB32^2+AX33^2)</f>
        <v>20.567936211491979</v>
      </c>
      <c r="AY34" s="36">
        <f>AX34/$AX$3*1000</f>
        <v>59.891492084013684</v>
      </c>
      <c r="BC34" s="36"/>
      <c r="BE34" s="22">
        <v>30</v>
      </c>
      <c r="BF34" s="22">
        <f t="shared" si="28"/>
        <v>6.0000000000000222</v>
      </c>
      <c r="BG34" s="36">
        <f t="shared" si="29"/>
        <v>1.2</v>
      </c>
      <c r="BH34" s="36">
        <f t="shared" si="30"/>
        <v>7.6837490849194356</v>
      </c>
      <c r="BI34" s="36">
        <f t="shared" si="31"/>
        <v>11.350770898930149</v>
      </c>
      <c r="BJ34" s="36">
        <f t="shared" si="32"/>
        <v>2.6768099770279732</v>
      </c>
      <c r="BK34" s="36">
        <f t="shared" si="33"/>
        <v>0.36153111909988628</v>
      </c>
      <c r="BL34" s="36">
        <f t="shared" si="34"/>
        <v>0.13506043469745638</v>
      </c>
      <c r="BM34" s="36">
        <f t="shared" si="35"/>
        <v>-17.389437136385617</v>
      </c>
      <c r="BN34" s="36">
        <f t="shared" si="36"/>
        <v>-58.620060333603107</v>
      </c>
      <c r="BO34" s="38">
        <f t="shared" si="37"/>
        <v>-6.4040928584308281</v>
      </c>
      <c r="BP34" s="38">
        <f t="shared" si="38"/>
        <v>16.129152410016232</v>
      </c>
      <c r="BQ34" s="38">
        <f t="shared" si="39"/>
        <v>18.489816847265899</v>
      </c>
      <c r="BR34" s="38">
        <f t="shared" si="40"/>
        <v>2.3606644372496675</v>
      </c>
      <c r="BU34" s="36" t="e">
        <f t="shared" si="41"/>
        <v>#N/A</v>
      </c>
      <c r="BV34" s="36" t="e">
        <f t="shared" si="42"/>
        <v>#N/A</v>
      </c>
      <c r="BW34" s="36">
        <f t="shared" si="43"/>
        <v>-17.389437136385617</v>
      </c>
      <c r="BY34" s="38" t="e">
        <f t="shared" si="44"/>
        <v>#N/A</v>
      </c>
      <c r="BZ34" s="38" t="e">
        <f t="shared" si="45"/>
        <v>#N/A</v>
      </c>
      <c r="CA34" s="38">
        <f t="shared" si="46"/>
        <v>2.3606644372496675</v>
      </c>
      <c r="CC34" s="36" t="e">
        <f t="shared" si="47"/>
        <v>#N/A</v>
      </c>
      <c r="CD34" s="36">
        <f t="shared" si="48"/>
        <v>-58.620060333603107</v>
      </c>
    </row>
    <row r="35" spans="2:82">
      <c r="B35" s="22"/>
      <c r="C35" s="22"/>
      <c r="D35" s="22"/>
      <c r="E35" s="37"/>
      <c r="F35" s="49">
        <v>31</v>
      </c>
      <c r="G35" s="49">
        <v>31.244961629305806</v>
      </c>
      <c r="H35" s="49">
        <v>31.244961629305806</v>
      </c>
      <c r="I35" s="49">
        <v>32.005160123546545</v>
      </c>
      <c r="K35" s="49"/>
      <c r="L35" s="49">
        <f t="shared" si="11"/>
        <v>0</v>
      </c>
      <c r="M35" s="49">
        <f t="shared" si="0"/>
        <v>0</v>
      </c>
      <c r="N35" s="49">
        <f t="shared" si="1"/>
        <v>1</v>
      </c>
      <c r="O35" s="49">
        <f t="shared" si="2"/>
        <v>0</v>
      </c>
      <c r="Q35" s="49">
        <f t="shared" si="12"/>
        <v>2</v>
      </c>
      <c r="R35" s="49">
        <f t="shared" si="13"/>
        <v>0</v>
      </c>
      <c r="S35" s="49">
        <f t="shared" si="3"/>
        <v>2</v>
      </c>
      <c r="U35" s="49"/>
      <c r="V35" s="49">
        <f t="shared" si="14"/>
        <v>0</v>
      </c>
      <c r="W35" s="49">
        <f t="shared" si="4"/>
        <v>0</v>
      </c>
      <c r="X35" s="49">
        <f t="shared" si="15"/>
        <v>0.99999999999998679</v>
      </c>
      <c r="Y35" s="49">
        <f t="shared" si="16"/>
        <v>0</v>
      </c>
      <c r="AA35" s="49">
        <f t="shared" si="17"/>
        <v>1.9999999999999831</v>
      </c>
      <c r="AB35" s="49">
        <f t="shared" si="18"/>
        <v>0</v>
      </c>
      <c r="AC35" s="49">
        <f t="shared" si="5"/>
        <v>1.9999999999999831</v>
      </c>
      <c r="AE35" s="53">
        <v>0</v>
      </c>
      <c r="AF35" s="53">
        <f t="shared" si="19"/>
        <v>0</v>
      </c>
      <c r="AG35" s="53">
        <f t="shared" si="6"/>
        <v>6.0205999132796242</v>
      </c>
      <c r="AI35" s="53">
        <f t="shared" si="20"/>
        <v>-3.182280639625853E-14</v>
      </c>
      <c r="AJ35" s="53">
        <f t="shared" si="21"/>
        <v>-1.1475496851984192E-13</v>
      </c>
      <c r="AK35" s="53">
        <f t="shared" si="22"/>
        <v>6.0205999132795505</v>
      </c>
      <c r="AM35" s="53">
        <f t="shared" si="23"/>
        <v>0</v>
      </c>
      <c r="AN35" s="53">
        <f t="shared" si="7"/>
        <v>6.0205999132796242</v>
      </c>
      <c r="AO35" s="53" t="e">
        <f t="shared" si="8"/>
        <v>#N/A</v>
      </c>
      <c r="AP35" s="53" t="e">
        <f t="shared" si="9"/>
        <v>#N/A</v>
      </c>
      <c r="AR35" s="53">
        <f t="shared" si="24"/>
        <v>0</v>
      </c>
      <c r="AS35" s="53">
        <f t="shared" si="25"/>
        <v>6.0205999132795505</v>
      </c>
      <c r="AT35" s="53" t="e">
        <f t="shared" si="26"/>
        <v>#N/A</v>
      </c>
      <c r="AU35" s="53" t="e">
        <f t="shared" si="27"/>
        <v>#N/A</v>
      </c>
      <c r="BC35" s="36"/>
      <c r="BE35" s="22">
        <v>31</v>
      </c>
      <c r="BF35" s="22">
        <f t="shared" si="28"/>
        <v>6.2000000000000224</v>
      </c>
      <c r="BG35" s="36">
        <f t="shared" si="29"/>
        <v>1.2</v>
      </c>
      <c r="BH35" s="36">
        <f t="shared" si="30"/>
        <v>7.8409183135650808</v>
      </c>
      <c r="BI35" s="36">
        <f t="shared" si="31"/>
        <v>11.157060544785061</v>
      </c>
      <c r="BJ35" s="36">
        <f t="shared" si="32"/>
        <v>2.623153996631824</v>
      </c>
      <c r="BK35" s="36">
        <f t="shared" si="33"/>
        <v>0.36780806998979093</v>
      </c>
      <c r="BL35" s="36">
        <f t="shared" si="34"/>
        <v>0.14021596538444292</v>
      </c>
      <c r="BM35" s="36">
        <f t="shared" si="35"/>
        <v>-17.064050671237993</v>
      </c>
      <c r="BN35" s="36">
        <f t="shared" si="36"/>
        <v>-57.598338876522178</v>
      </c>
      <c r="BO35" s="38">
        <f t="shared" si="37"/>
        <v>-6.1318554720798639</v>
      </c>
      <c r="BP35" s="38">
        <f t="shared" si="38"/>
        <v>15.751838199517893</v>
      </c>
      <c r="BQ35" s="38">
        <f t="shared" si="39"/>
        <v>18.203793025891638</v>
      </c>
      <c r="BR35" s="38">
        <f t="shared" si="40"/>
        <v>2.4519548263737452</v>
      </c>
      <c r="BU35" s="36" t="e">
        <f t="shared" si="41"/>
        <v>#N/A</v>
      </c>
      <c r="BV35" s="36" t="e">
        <f t="shared" si="42"/>
        <v>#N/A</v>
      </c>
      <c r="BW35" s="36">
        <f t="shared" si="43"/>
        <v>-17.064050671237993</v>
      </c>
      <c r="BY35" s="38" t="e">
        <f t="shared" si="44"/>
        <v>#N/A</v>
      </c>
      <c r="BZ35" s="38" t="e">
        <f t="shared" si="45"/>
        <v>#N/A</v>
      </c>
      <c r="CA35" s="38">
        <f t="shared" si="46"/>
        <v>2.4519548263737452</v>
      </c>
      <c r="CC35" s="36" t="e">
        <f t="shared" si="47"/>
        <v>#N/A</v>
      </c>
      <c r="CD35" s="36">
        <f t="shared" si="48"/>
        <v>-57.598338876522178</v>
      </c>
    </row>
    <row r="36" spans="2:82">
      <c r="B36" s="22"/>
      <c r="C36" s="22"/>
      <c r="D36" s="22"/>
      <c r="E36" s="37"/>
      <c r="F36" s="37">
        <v>32</v>
      </c>
      <c r="G36" s="37">
        <v>31.697863849222273</v>
      </c>
      <c r="H36" s="37">
        <v>31.5</v>
      </c>
      <c r="I36" s="52">
        <v>31.547867224009661</v>
      </c>
      <c r="L36" s="37">
        <f t="shared" si="11"/>
        <v>0</v>
      </c>
      <c r="M36" s="37">
        <f t="shared" si="0"/>
        <v>0</v>
      </c>
      <c r="N36" s="37">
        <f t="shared" si="1"/>
        <v>1</v>
      </c>
      <c r="O36" s="37">
        <f t="shared" si="2"/>
        <v>0</v>
      </c>
      <c r="Q36" s="37">
        <f t="shared" si="12"/>
        <v>2</v>
      </c>
      <c r="R36" s="37">
        <f t="shared" si="13"/>
        <v>0</v>
      </c>
      <c r="S36" s="37">
        <f t="shared" si="3"/>
        <v>2</v>
      </c>
      <c r="V36" s="37">
        <f t="shared" si="14"/>
        <v>0</v>
      </c>
      <c r="W36" s="37">
        <f t="shared" si="4"/>
        <v>0</v>
      </c>
      <c r="X36" s="37">
        <f t="shared" si="15"/>
        <v>0.99999999999998679</v>
      </c>
      <c r="Y36" s="37">
        <f t="shared" si="16"/>
        <v>0</v>
      </c>
      <c r="AA36" s="37">
        <f t="shared" si="17"/>
        <v>1.9999999999999831</v>
      </c>
      <c r="AB36" s="37">
        <f t="shared" si="18"/>
        <v>0</v>
      </c>
      <c r="AC36" s="37">
        <f t="shared" si="5"/>
        <v>1.9999999999999831</v>
      </c>
      <c r="AE36" s="36">
        <v>0</v>
      </c>
      <c r="AF36" s="36">
        <f t="shared" si="19"/>
        <v>0</v>
      </c>
      <c r="AG36" s="36">
        <f t="shared" si="6"/>
        <v>6.0205999132796242</v>
      </c>
      <c r="AI36" s="36">
        <f t="shared" si="20"/>
        <v>-3.182280639625853E-14</v>
      </c>
      <c r="AJ36" s="36">
        <f t="shared" si="21"/>
        <v>-1.1475496851984192E-13</v>
      </c>
      <c r="AK36" s="36">
        <f t="shared" si="22"/>
        <v>6.0205999132795505</v>
      </c>
      <c r="AM36" s="36">
        <f t="shared" si="23"/>
        <v>0</v>
      </c>
      <c r="AN36" s="36">
        <f t="shared" si="7"/>
        <v>6.0205999132796242</v>
      </c>
      <c r="AO36" s="36" t="e">
        <f t="shared" si="8"/>
        <v>#N/A</v>
      </c>
      <c r="AP36" s="36" t="e">
        <f t="shared" si="9"/>
        <v>#N/A</v>
      </c>
      <c r="AR36" s="36">
        <f t="shared" si="24"/>
        <v>0</v>
      </c>
      <c r="AS36" s="36">
        <f t="shared" si="25"/>
        <v>6.0205999132795505</v>
      </c>
      <c r="AT36" s="36" t="e">
        <f t="shared" si="26"/>
        <v>#N/A</v>
      </c>
      <c r="AU36" s="36" t="e">
        <f t="shared" si="27"/>
        <v>#N/A</v>
      </c>
      <c r="AW36" s="36" t="s">
        <v>63</v>
      </c>
      <c r="AX36" s="38">
        <f>AX32-(AX24-AX28)</f>
        <v>-3.0000000000000746</v>
      </c>
      <c r="AY36" s="36">
        <f>AX36/$AX$3*1000</f>
        <v>-8.7356589598744225</v>
      </c>
      <c r="BC36" s="36"/>
      <c r="BE36" s="22">
        <v>32</v>
      </c>
      <c r="BF36" s="22">
        <f t="shared" si="28"/>
        <v>6.4000000000000234</v>
      </c>
      <c r="BG36" s="36">
        <f t="shared" si="29"/>
        <v>1.2</v>
      </c>
      <c r="BH36" s="36">
        <f t="shared" si="30"/>
        <v>8.0000000000000178</v>
      </c>
      <c r="BI36" s="36">
        <f t="shared" si="31"/>
        <v>10.963576058932574</v>
      </c>
      <c r="BJ36" s="36">
        <f t="shared" si="32"/>
        <v>2.5709920264364823</v>
      </c>
      <c r="BK36" s="36">
        <f t="shared" si="33"/>
        <v>0.37429912317643693</v>
      </c>
      <c r="BL36" s="36">
        <f t="shared" si="34"/>
        <v>0.14558548580768388</v>
      </c>
      <c r="BM36" s="36">
        <f t="shared" si="35"/>
        <v>-16.737638399887263</v>
      </c>
      <c r="BN36" s="36">
        <f t="shared" si="36"/>
        <v>-56.571706262558443</v>
      </c>
      <c r="BO36" s="38">
        <f t="shared" si="37"/>
        <v>-5.8688165887702857</v>
      </c>
      <c r="BP36" s="38">
        <f t="shared" si="38"/>
        <v>15.371010744609022</v>
      </c>
      <c r="BQ36" s="38">
        <f t="shared" si="39"/>
        <v>17.918188452487534</v>
      </c>
      <c r="BR36" s="38">
        <f t="shared" si="40"/>
        <v>2.5471777078785127</v>
      </c>
      <c r="BU36" s="36" t="e">
        <f t="shared" si="41"/>
        <v>#N/A</v>
      </c>
      <c r="BV36" s="36" t="e">
        <f t="shared" si="42"/>
        <v>#N/A</v>
      </c>
      <c r="BW36" s="36">
        <f t="shared" si="43"/>
        <v>-16.737638399887263</v>
      </c>
      <c r="BY36" s="38" t="e">
        <f t="shared" si="44"/>
        <v>#N/A</v>
      </c>
      <c r="BZ36" s="38" t="e">
        <f t="shared" si="45"/>
        <v>#N/A</v>
      </c>
      <c r="CA36" s="38">
        <f t="shared" si="46"/>
        <v>2.5471777078785127</v>
      </c>
      <c r="CC36" s="36" t="e">
        <f t="shared" si="47"/>
        <v>#N/A</v>
      </c>
      <c r="CD36" s="36">
        <f t="shared" si="48"/>
        <v>-56.571706262558443</v>
      </c>
    </row>
    <row r="37" spans="2:82">
      <c r="B37" s="22"/>
      <c r="C37" s="22"/>
      <c r="D37" s="22"/>
      <c r="E37" s="37"/>
      <c r="F37" s="49">
        <v>33</v>
      </c>
      <c r="G37" s="49">
        <v>32.157330981051217</v>
      </c>
      <c r="H37" s="49">
        <v>32.157330981051217</v>
      </c>
      <c r="I37" s="49">
        <v>31.097108170738807</v>
      </c>
      <c r="K37" s="49"/>
      <c r="L37" s="49">
        <f t="shared" si="11"/>
        <v>0</v>
      </c>
      <c r="M37" s="49">
        <f t="shared" si="0"/>
        <v>0</v>
      </c>
      <c r="N37" s="49">
        <f t="shared" si="1"/>
        <v>1</v>
      </c>
      <c r="O37" s="49">
        <f t="shared" si="2"/>
        <v>0</v>
      </c>
      <c r="Q37" s="49">
        <f t="shared" si="12"/>
        <v>2</v>
      </c>
      <c r="R37" s="49">
        <f t="shared" si="13"/>
        <v>0</v>
      </c>
      <c r="S37" s="49">
        <f t="shared" si="3"/>
        <v>2</v>
      </c>
      <c r="U37" s="49"/>
      <c r="V37" s="49">
        <f t="shared" si="14"/>
        <v>0</v>
      </c>
      <c r="W37" s="49">
        <f t="shared" si="4"/>
        <v>0</v>
      </c>
      <c r="X37" s="49">
        <f t="shared" si="15"/>
        <v>0.99999999999998679</v>
      </c>
      <c r="Y37" s="49">
        <f t="shared" si="16"/>
        <v>0</v>
      </c>
      <c r="AA37" s="49">
        <f t="shared" si="17"/>
        <v>1.9999999999999831</v>
      </c>
      <c r="AB37" s="49">
        <f t="shared" si="18"/>
        <v>0</v>
      </c>
      <c r="AC37" s="49">
        <f t="shared" si="5"/>
        <v>1.9999999999999831</v>
      </c>
      <c r="AE37" s="53">
        <v>0</v>
      </c>
      <c r="AF37" s="53">
        <f t="shared" si="19"/>
        <v>0</v>
      </c>
      <c r="AG37" s="53">
        <f t="shared" si="6"/>
        <v>6.0205999132796242</v>
      </c>
      <c r="AI37" s="53">
        <f t="shared" si="20"/>
        <v>-3.182280639625853E-14</v>
      </c>
      <c r="AJ37" s="53">
        <f t="shared" si="21"/>
        <v>-1.1475496851984192E-13</v>
      </c>
      <c r="AK37" s="53">
        <f t="shared" si="22"/>
        <v>6.0205999132795505</v>
      </c>
      <c r="AM37" s="53">
        <f t="shared" si="23"/>
        <v>0</v>
      </c>
      <c r="AN37" s="53">
        <f t="shared" si="7"/>
        <v>6.0205999132796242</v>
      </c>
      <c r="AO37" s="53" t="e">
        <f t="shared" si="8"/>
        <v>#N/A</v>
      </c>
      <c r="AP37" s="53" t="e">
        <f t="shared" si="9"/>
        <v>#N/A</v>
      </c>
      <c r="AR37" s="53">
        <f t="shared" si="24"/>
        <v>0</v>
      </c>
      <c r="AS37" s="53">
        <f t="shared" si="25"/>
        <v>6.0205999132795505</v>
      </c>
      <c r="AT37" s="53" t="e">
        <f t="shared" si="26"/>
        <v>#N/A</v>
      </c>
      <c r="AU37" s="53" t="e">
        <f t="shared" si="27"/>
        <v>#N/A</v>
      </c>
      <c r="AW37" s="36" t="s">
        <v>66</v>
      </c>
      <c r="AX37" s="36">
        <f>AX29</f>
        <v>2.8</v>
      </c>
      <c r="AY37" s="36">
        <f>AX37/$AX$3*1000</f>
        <v>8.1532816958825904</v>
      </c>
      <c r="BC37" s="36"/>
      <c r="BE37" s="22">
        <v>33</v>
      </c>
      <c r="BF37" s="22">
        <f t="shared" si="28"/>
        <v>6.6000000000000245</v>
      </c>
      <c r="BG37" s="36">
        <f t="shared" si="29"/>
        <v>1.2</v>
      </c>
      <c r="BH37" s="36">
        <f t="shared" si="30"/>
        <v>8.1608823052412856</v>
      </c>
      <c r="BI37" s="36">
        <f t="shared" si="31"/>
        <v>10.770329614268984</v>
      </c>
      <c r="BJ37" s="36">
        <f t="shared" si="32"/>
        <v>2.5203079081635882</v>
      </c>
      <c r="BK37" s="36">
        <f t="shared" si="33"/>
        <v>0.38101497843668053</v>
      </c>
      <c r="BL37" s="36">
        <f t="shared" si="34"/>
        <v>0.15117794821915451</v>
      </c>
      <c r="BM37" s="36">
        <f t="shared" si="35"/>
        <v>-16.410231063625101</v>
      </c>
      <c r="BN37" s="36">
        <f t="shared" si="36"/>
        <v>-55.54052360020664</v>
      </c>
      <c r="BO37" s="38">
        <f t="shared" si="37"/>
        <v>-5.6147213385271906</v>
      </c>
      <c r="BP37" s="38">
        <f t="shared" si="38"/>
        <v>14.986564137530722</v>
      </c>
      <c r="BQ37" s="38">
        <f t="shared" si="39"/>
        <v>17.633080298275573</v>
      </c>
      <c r="BR37" s="38">
        <f t="shared" si="40"/>
        <v>2.6465161607448504</v>
      </c>
      <c r="BU37" s="36" t="e">
        <f t="shared" si="41"/>
        <v>#N/A</v>
      </c>
      <c r="BV37" s="36" t="e">
        <f t="shared" si="42"/>
        <v>#N/A</v>
      </c>
      <c r="BW37" s="36">
        <f t="shared" si="43"/>
        <v>-16.410231063625101</v>
      </c>
      <c r="BY37" s="38" t="e">
        <f t="shared" si="44"/>
        <v>#N/A</v>
      </c>
      <c r="BZ37" s="38" t="e">
        <f t="shared" si="45"/>
        <v>#N/A</v>
      </c>
      <c r="CA37" s="38">
        <f t="shared" si="46"/>
        <v>2.6465161607448504</v>
      </c>
      <c r="CC37" s="36" t="e">
        <f t="shared" si="47"/>
        <v>#N/A</v>
      </c>
      <c r="CD37" s="36">
        <f t="shared" si="48"/>
        <v>-55.54052360020664</v>
      </c>
    </row>
    <row r="38" spans="2:82">
      <c r="B38" s="22"/>
      <c r="C38" s="22"/>
      <c r="D38" s="22"/>
      <c r="E38" s="37"/>
      <c r="F38" s="37">
        <v>34</v>
      </c>
      <c r="G38" s="37">
        <v>32.623458184556767</v>
      </c>
      <c r="H38" s="37">
        <v>32.623458184556767</v>
      </c>
      <c r="I38" s="52">
        <v>30.652789607491034</v>
      </c>
      <c r="L38" s="37">
        <f t="shared" si="11"/>
        <v>0</v>
      </c>
      <c r="M38" s="37">
        <f t="shared" si="0"/>
        <v>0</v>
      </c>
      <c r="N38" s="37">
        <f t="shared" si="1"/>
        <v>1</v>
      </c>
      <c r="O38" s="37">
        <f t="shared" si="2"/>
        <v>0</v>
      </c>
      <c r="Q38" s="37">
        <f t="shared" si="12"/>
        <v>2</v>
      </c>
      <c r="R38" s="37">
        <f t="shared" si="13"/>
        <v>0</v>
      </c>
      <c r="S38" s="37">
        <f t="shared" si="3"/>
        <v>2</v>
      </c>
      <c r="V38" s="37">
        <f t="shared" si="14"/>
        <v>0</v>
      </c>
      <c r="W38" s="37">
        <f t="shared" si="4"/>
        <v>0</v>
      </c>
      <c r="X38" s="37">
        <f t="shared" si="15"/>
        <v>0.99999999999998679</v>
      </c>
      <c r="Y38" s="37">
        <f t="shared" si="16"/>
        <v>0</v>
      </c>
      <c r="AA38" s="37">
        <f t="shared" si="17"/>
        <v>1.9999999999999831</v>
      </c>
      <c r="AB38" s="37">
        <f t="shared" si="18"/>
        <v>0</v>
      </c>
      <c r="AC38" s="37">
        <f t="shared" si="5"/>
        <v>1.9999999999999831</v>
      </c>
      <c r="AE38" s="36">
        <v>0</v>
      </c>
      <c r="AF38" s="36">
        <f t="shared" si="19"/>
        <v>0</v>
      </c>
      <c r="AG38" s="36">
        <f t="shared" si="6"/>
        <v>6.0205999132796242</v>
      </c>
      <c r="AI38" s="36">
        <f t="shared" si="20"/>
        <v>-3.182280639625853E-14</v>
      </c>
      <c r="AJ38" s="36">
        <f t="shared" si="21"/>
        <v>-1.1475496851984192E-13</v>
      </c>
      <c r="AK38" s="36">
        <f t="shared" si="22"/>
        <v>6.0205999132795505</v>
      </c>
      <c r="AM38" s="36">
        <f t="shared" si="23"/>
        <v>0</v>
      </c>
      <c r="AN38" s="36">
        <f t="shared" si="7"/>
        <v>6.0205999132796242</v>
      </c>
      <c r="AO38" s="36" t="e">
        <f t="shared" si="8"/>
        <v>#N/A</v>
      </c>
      <c r="AP38" s="36" t="e">
        <f t="shared" si="9"/>
        <v>#N/A</v>
      </c>
      <c r="AR38" s="36">
        <f t="shared" si="24"/>
        <v>0</v>
      </c>
      <c r="AS38" s="36">
        <f t="shared" si="25"/>
        <v>6.0205999132795505</v>
      </c>
      <c r="AT38" s="36" t="e">
        <f t="shared" si="26"/>
        <v>#N/A</v>
      </c>
      <c r="AU38" s="36" t="e">
        <f t="shared" si="27"/>
        <v>#N/A</v>
      </c>
      <c r="AW38" s="36" t="s">
        <v>67</v>
      </c>
      <c r="AX38" s="38">
        <f>SQRT(AX36^2+AX37^2)</f>
        <v>4.1036569057366927</v>
      </c>
      <c r="AY38" s="36">
        <f>AX38/$AX$3*1000</f>
        <v>11.949382405616134</v>
      </c>
      <c r="BC38" s="36"/>
      <c r="BE38" s="22">
        <v>34</v>
      </c>
      <c r="BF38" s="22">
        <f t="shared" si="28"/>
        <v>6.8000000000000247</v>
      </c>
      <c r="BG38" s="36">
        <f t="shared" si="29"/>
        <v>1.2</v>
      </c>
      <c r="BH38" s="36">
        <f t="shared" si="30"/>
        <v>8.3234608186739454</v>
      </c>
      <c r="BI38" s="36">
        <f t="shared" si="31"/>
        <v>10.577334257741857</v>
      </c>
      <c r="BJ38" s="36">
        <f t="shared" si="32"/>
        <v>2.4710798380100614</v>
      </c>
      <c r="BK38" s="36">
        <f t="shared" si="33"/>
        <v>0.38796702512573555</v>
      </c>
      <c r="BL38" s="36">
        <f t="shared" si="34"/>
        <v>0.15700303128941473</v>
      </c>
      <c r="BM38" s="36">
        <f t="shared" si="35"/>
        <v>-16.081839249960918</v>
      </c>
      <c r="BN38" s="36">
        <f t="shared" si="36"/>
        <v>-54.505132912536183</v>
      </c>
      <c r="BO38" s="38">
        <f t="shared" si="37"/>
        <v>-5.3693037757763395</v>
      </c>
      <c r="BP38" s="38">
        <f t="shared" si="38"/>
        <v>14.598359509368393</v>
      </c>
      <c r="BQ38" s="38">
        <f t="shared" si="39"/>
        <v>17.348529185617195</v>
      </c>
      <c r="BR38" s="38">
        <f t="shared" si="40"/>
        <v>2.7501696762488024</v>
      </c>
      <c r="BU38" s="36" t="e">
        <f t="shared" si="41"/>
        <v>#N/A</v>
      </c>
      <c r="BV38" s="36" t="e">
        <f t="shared" si="42"/>
        <v>#N/A</v>
      </c>
      <c r="BW38" s="36">
        <f t="shared" si="43"/>
        <v>-16.081839249960918</v>
      </c>
      <c r="BY38" s="38" t="e">
        <f t="shared" si="44"/>
        <v>#N/A</v>
      </c>
      <c r="BZ38" s="38" t="e">
        <f t="shared" si="45"/>
        <v>#N/A</v>
      </c>
      <c r="CA38" s="38">
        <f t="shared" si="46"/>
        <v>2.7501696762488024</v>
      </c>
      <c r="CC38" s="36" t="e">
        <f t="shared" si="47"/>
        <v>#N/A</v>
      </c>
      <c r="CD38" s="36">
        <f t="shared" si="48"/>
        <v>-54.505132912536183</v>
      </c>
    </row>
    <row r="39" spans="2:82">
      <c r="B39" s="22"/>
      <c r="C39" s="22"/>
      <c r="D39" s="22"/>
      <c r="E39" s="37"/>
      <c r="F39" s="49">
        <v>35</v>
      </c>
      <c r="G39" s="49">
        <v>33.096341998863629</v>
      </c>
      <c r="H39" s="49">
        <v>33.096341998863629</v>
      </c>
      <c r="I39" s="49">
        <v>30.21481951190664</v>
      </c>
      <c r="K39" s="49"/>
      <c r="L39" s="49">
        <f t="shared" si="11"/>
        <v>0</v>
      </c>
      <c r="M39" s="49">
        <f t="shared" si="0"/>
        <v>0</v>
      </c>
      <c r="N39" s="49">
        <f t="shared" si="1"/>
        <v>1</v>
      </c>
      <c r="O39" s="49">
        <f t="shared" si="2"/>
        <v>0</v>
      </c>
      <c r="Q39" s="49">
        <f t="shared" si="12"/>
        <v>2</v>
      </c>
      <c r="R39" s="49">
        <f t="shared" si="13"/>
        <v>0</v>
      </c>
      <c r="S39" s="49">
        <f t="shared" si="3"/>
        <v>2</v>
      </c>
      <c r="U39" s="49"/>
      <c r="V39" s="49">
        <f t="shared" si="14"/>
        <v>0</v>
      </c>
      <c r="W39" s="49">
        <f t="shared" si="4"/>
        <v>0</v>
      </c>
      <c r="X39" s="49">
        <f t="shared" si="15"/>
        <v>0.99999999999998679</v>
      </c>
      <c r="Y39" s="49">
        <f t="shared" si="16"/>
        <v>0</v>
      </c>
      <c r="AA39" s="49">
        <f t="shared" si="17"/>
        <v>1.9999999999999831</v>
      </c>
      <c r="AB39" s="49">
        <f t="shared" si="18"/>
        <v>0</v>
      </c>
      <c r="AC39" s="49">
        <f t="shared" si="5"/>
        <v>1.9999999999999831</v>
      </c>
      <c r="AE39" s="53">
        <v>0</v>
      </c>
      <c r="AF39" s="53">
        <f t="shared" si="19"/>
        <v>0</v>
      </c>
      <c r="AG39" s="53">
        <f t="shared" si="6"/>
        <v>6.0205999132796242</v>
      </c>
      <c r="AI39" s="53">
        <f t="shared" si="20"/>
        <v>-3.182280639625853E-14</v>
      </c>
      <c r="AJ39" s="53">
        <f t="shared" si="21"/>
        <v>-1.1475496851984192E-13</v>
      </c>
      <c r="AK39" s="53">
        <f t="shared" si="22"/>
        <v>6.0205999132795505</v>
      </c>
      <c r="AM39" s="53">
        <f t="shared" si="23"/>
        <v>0</v>
      </c>
      <c r="AN39" s="53">
        <f t="shared" si="7"/>
        <v>6.0205999132796242</v>
      </c>
      <c r="AO39" s="53" t="e">
        <f t="shared" si="8"/>
        <v>#N/A</v>
      </c>
      <c r="AP39" s="53" t="e">
        <f t="shared" si="9"/>
        <v>#N/A</v>
      </c>
      <c r="AR39" s="53">
        <f t="shared" si="24"/>
        <v>0</v>
      </c>
      <c r="AS39" s="53">
        <f t="shared" si="25"/>
        <v>6.0205999132795505</v>
      </c>
      <c r="AT39" s="53" t="e">
        <f t="shared" si="26"/>
        <v>#N/A</v>
      </c>
      <c r="AU39" s="53" t="e">
        <f t="shared" si="27"/>
        <v>#N/A</v>
      </c>
      <c r="BC39" s="36"/>
      <c r="BE39" s="22">
        <v>35</v>
      </c>
      <c r="BF39" s="22">
        <f t="shared" si="28"/>
        <v>7.0000000000000258</v>
      </c>
      <c r="BG39" s="36">
        <f t="shared" si="29"/>
        <v>1.2</v>
      </c>
      <c r="BH39" s="36">
        <f t="shared" si="30"/>
        <v>8.4876380695691989</v>
      </c>
      <c r="BI39" s="36">
        <f t="shared" si="31"/>
        <v>10.384603988597712</v>
      </c>
      <c r="BJ39" s="36">
        <f t="shared" si="32"/>
        <v>2.4232814880778553</v>
      </c>
      <c r="BK39" s="36">
        <f t="shared" si="33"/>
        <v>0.39516739494760234</v>
      </c>
      <c r="BL39" s="36">
        <f t="shared" si="34"/>
        <v>0.1630711895798159</v>
      </c>
      <c r="BM39" s="36">
        <f t="shared" si="35"/>
        <v>-15.752455213496413</v>
      </c>
      <c r="BN39" s="36">
        <f t="shared" si="36"/>
        <v>-53.465858787443302</v>
      </c>
      <c r="BO39" s="38">
        <f t="shared" si="37"/>
        <v>-5.1322910722408492</v>
      </c>
      <c r="BP39" s="38">
        <f t="shared" si="38"/>
        <v>14.206225578700593</v>
      </c>
      <c r="BQ39" s="38">
        <f t="shared" si="39"/>
        <v>17.064581172647813</v>
      </c>
      <c r="BR39" s="38">
        <f t="shared" si="40"/>
        <v>2.8583555939472198</v>
      </c>
      <c r="BU39" s="36" t="e">
        <f t="shared" si="41"/>
        <v>#N/A</v>
      </c>
      <c r="BV39" s="36" t="e">
        <f t="shared" si="42"/>
        <v>#N/A</v>
      </c>
      <c r="BW39" s="36">
        <f t="shared" si="43"/>
        <v>-15.752455213496413</v>
      </c>
      <c r="BY39" s="38" t="e">
        <f t="shared" si="44"/>
        <v>#N/A</v>
      </c>
      <c r="BZ39" s="38" t="e">
        <f t="shared" si="45"/>
        <v>#N/A</v>
      </c>
      <c r="CA39" s="38">
        <f t="shared" si="46"/>
        <v>2.8583555939472198</v>
      </c>
      <c r="CC39" s="36" t="e">
        <f t="shared" si="47"/>
        <v>#N/A</v>
      </c>
      <c r="CD39" s="36">
        <f t="shared" si="48"/>
        <v>-53.465858787443302</v>
      </c>
    </row>
    <row r="40" spans="2:82">
      <c r="E40" s="37"/>
      <c r="F40" s="37">
        <v>36</v>
      </c>
      <c r="G40" s="37">
        <v>33.576080362451208</v>
      </c>
      <c r="H40" s="37">
        <v>33.576080362451208</v>
      </c>
      <c r="I40" s="52">
        <v>29.783107176450521</v>
      </c>
      <c r="L40" s="37">
        <f t="shared" si="11"/>
        <v>0</v>
      </c>
      <c r="M40" s="37">
        <f t="shared" si="0"/>
        <v>0</v>
      </c>
      <c r="N40" s="37">
        <f t="shared" si="1"/>
        <v>1</v>
      </c>
      <c r="O40" s="37">
        <f t="shared" si="2"/>
        <v>0</v>
      </c>
      <c r="Q40" s="37">
        <f t="shared" si="12"/>
        <v>2</v>
      </c>
      <c r="R40" s="37">
        <f t="shared" si="13"/>
        <v>0</v>
      </c>
      <c r="S40" s="37">
        <f t="shared" si="3"/>
        <v>2</v>
      </c>
      <c r="V40" s="37">
        <f t="shared" si="14"/>
        <v>0</v>
      </c>
      <c r="W40" s="37">
        <f t="shared" si="4"/>
        <v>0</v>
      </c>
      <c r="X40" s="37">
        <f t="shared" si="15"/>
        <v>0.99999999999998679</v>
      </c>
      <c r="Y40" s="37">
        <f t="shared" si="16"/>
        <v>0</v>
      </c>
      <c r="AA40" s="37">
        <f t="shared" si="17"/>
        <v>1.9999999999999831</v>
      </c>
      <c r="AB40" s="37">
        <f t="shared" si="18"/>
        <v>0</v>
      </c>
      <c r="AC40" s="37">
        <f t="shared" si="5"/>
        <v>1.9999999999999831</v>
      </c>
      <c r="AE40" s="36">
        <v>0</v>
      </c>
      <c r="AF40" s="36">
        <f t="shared" si="19"/>
        <v>0</v>
      </c>
      <c r="AG40" s="36">
        <f t="shared" si="6"/>
        <v>6.0205999132796242</v>
      </c>
      <c r="AI40" s="36">
        <f t="shared" si="20"/>
        <v>-3.182280639625853E-14</v>
      </c>
      <c r="AJ40" s="36">
        <f t="shared" si="21"/>
        <v>-1.1475496851984192E-13</v>
      </c>
      <c r="AK40" s="36">
        <f t="shared" si="22"/>
        <v>6.0205999132795505</v>
      </c>
      <c r="AM40" s="36">
        <f t="shared" si="23"/>
        <v>0</v>
      </c>
      <c r="AN40" s="36">
        <f t="shared" si="7"/>
        <v>6.0205999132796242</v>
      </c>
      <c r="AO40" s="36" t="e">
        <f t="shared" si="8"/>
        <v>#N/A</v>
      </c>
      <c r="AP40" s="36" t="e">
        <f t="shared" si="9"/>
        <v>#N/A</v>
      </c>
      <c r="AR40" s="36">
        <f t="shared" si="24"/>
        <v>0</v>
      </c>
      <c r="AS40" s="36">
        <f t="shared" si="25"/>
        <v>6.0205999132795505</v>
      </c>
      <c r="AT40" s="36" t="e">
        <f t="shared" si="26"/>
        <v>#N/A</v>
      </c>
      <c r="AU40" s="36" t="e">
        <f t="shared" si="27"/>
        <v>#N/A</v>
      </c>
      <c r="AW40" s="38" t="s">
        <v>58</v>
      </c>
      <c r="AX40" s="38">
        <f>(AX26-AX30)/AX2</f>
        <v>4.7942109678397488E-2</v>
      </c>
      <c r="AY40" s="36">
        <f>AX40*1000</f>
        <v>47.942109678397486</v>
      </c>
      <c r="BC40" s="36"/>
      <c r="BE40" s="22">
        <v>36</v>
      </c>
      <c r="BF40" s="22">
        <f t="shared" si="28"/>
        <v>7.2000000000000259</v>
      </c>
      <c r="BG40" s="36">
        <f t="shared" si="29"/>
        <v>1.2</v>
      </c>
      <c r="BH40" s="36">
        <f t="shared" si="30"/>
        <v>8.6533230611135945</v>
      </c>
      <c r="BI40" s="36">
        <f t="shared" si="31"/>
        <v>10.192153844992701</v>
      </c>
      <c r="BJ40" s="36">
        <f t="shared" si="32"/>
        <v>2.3768829692630269</v>
      </c>
      <c r="BK40" s="36">
        <f t="shared" si="33"/>
        <v>0.40262901915994159</v>
      </c>
      <c r="BL40" s="36">
        <f t="shared" si="34"/>
        <v>0.16939370779571036</v>
      </c>
      <c r="BM40" s="36">
        <f t="shared" si="35"/>
        <v>-15.422054515331087</v>
      </c>
      <c r="BN40" s="36">
        <f t="shared" si="36"/>
        <v>-52.423009986705409</v>
      </c>
      <c r="BO40" s="38">
        <f t="shared" si="37"/>
        <v>-4.903406997891592</v>
      </c>
      <c r="BP40" s="38">
        <f t="shared" si="38"/>
        <v>13.809958850453143</v>
      </c>
      <c r="BQ40" s="38">
        <f t="shared" si="39"/>
        <v>16.781269568962447</v>
      </c>
      <c r="BR40" s="38">
        <f t="shared" si="40"/>
        <v>2.9713107185093044</v>
      </c>
      <c r="BU40" s="36" t="e">
        <f t="shared" si="41"/>
        <v>#N/A</v>
      </c>
      <c r="BV40" s="36" t="e">
        <f t="shared" si="42"/>
        <v>#N/A</v>
      </c>
      <c r="BW40" s="36">
        <f t="shared" si="43"/>
        <v>-15.422054515331087</v>
      </c>
      <c r="BY40" s="38" t="e">
        <f t="shared" si="44"/>
        <v>#N/A</v>
      </c>
      <c r="BZ40" s="38" t="e">
        <f t="shared" si="45"/>
        <v>#N/A</v>
      </c>
      <c r="CA40" s="38">
        <f t="shared" si="46"/>
        <v>2.9713107185093044</v>
      </c>
      <c r="CC40" s="36" t="e">
        <f t="shared" si="47"/>
        <v>#N/A</v>
      </c>
      <c r="CD40" s="36">
        <f t="shared" si="48"/>
        <v>-52.423009986705409</v>
      </c>
    </row>
    <row r="41" spans="2:82">
      <c r="B41" s="51" t="s">
        <v>42</v>
      </c>
      <c r="C41" s="54"/>
      <c r="D41" s="54">
        <f>MAX($AG$4:$AG$484)</f>
        <v>6.0205999132796242</v>
      </c>
      <c r="E41" s="37"/>
      <c r="F41" s="49">
        <v>37</v>
      </c>
      <c r="G41" s="49">
        <v>34.062772633437547</v>
      </c>
      <c r="H41" s="49">
        <v>34.062772633437547</v>
      </c>
      <c r="I41" s="49">
        <v>29.357563189625825</v>
      </c>
      <c r="K41" s="49"/>
      <c r="L41" s="49">
        <f t="shared" si="11"/>
        <v>0</v>
      </c>
      <c r="M41" s="49">
        <f t="shared" si="0"/>
        <v>0</v>
      </c>
      <c r="N41" s="49">
        <f t="shared" si="1"/>
        <v>1</v>
      </c>
      <c r="O41" s="49">
        <f t="shared" si="2"/>
        <v>0</v>
      </c>
      <c r="Q41" s="49">
        <f t="shared" si="12"/>
        <v>2</v>
      </c>
      <c r="R41" s="49">
        <f t="shared" si="13"/>
        <v>0</v>
      </c>
      <c r="S41" s="49">
        <f t="shared" si="3"/>
        <v>2</v>
      </c>
      <c r="U41" s="49"/>
      <c r="V41" s="49">
        <f t="shared" si="14"/>
        <v>0</v>
      </c>
      <c r="W41" s="49">
        <f t="shared" si="4"/>
        <v>0</v>
      </c>
      <c r="X41" s="49">
        <f t="shared" si="15"/>
        <v>0.99999999999998679</v>
      </c>
      <c r="Y41" s="49">
        <f t="shared" si="16"/>
        <v>0</v>
      </c>
      <c r="AA41" s="49">
        <f t="shared" si="17"/>
        <v>1.9999999999999831</v>
      </c>
      <c r="AB41" s="49">
        <f t="shared" si="18"/>
        <v>0</v>
      </c>
      <c r="AC41" s="49">
        <f t="shared" si="5"/>
        <v>1.9999999999999831</v>
      </c>
      <c r="AE41" s="53">
        <v>0</v>
      </c>
      <c r="AF41" s="53">
        <f t="shared" si="19"/>
        <v>0</v>
      </c>
      <c r="AG41" s="53">
        <f t="shared" si="6"/>
        <v>6.0205999132796242</v>
      </c>
      <c r="AI41" s="53">
        <f t="shared" si="20"/>
        <v>-3.182280639625853E-14</v>
      </c>
      <c r="AJ41" s="53">
        <f t="shared" si="21"/>
        <v>-1.1475496851984192E-13</v>
      </c>
      <c r="AK41" s="53">
        <f t="shared" si="22"/>
        <v>6.0205999132795505</v>
      </c>
      <c r="AM41" s="53">
        <f t="shared" si="23"/>
        <v>0</v>
      </c>
      <c r="AN41" s="53">
        <f t="shared" si="7"/>
        <v>6.0205999132796242</v>
      </c>
      <c r="AO41" s="53" t="e">
        <f t="shared" si="8"/>
        <v>#N/A</v>
      </c>
      <c r="AP41" s="53" t="e">
        <f t="shared" si="9"/>
        <v>#N/A</v>
      </c>
      <c r="AR41" s="53">
        <f t="shared" si="24"/>
        <v>0</v>
      </c>
      <c r="AS41" s="53">
        <f t="shared" si="25"/>
        <v>6.0205999132795505</v>
      </c>
      <c r="AT41" s="53" t="e">
        <f t="shared" si="26"/>
        <v>#N/A</v>
      </c>
      <c r="AU41" s="53" t="e">
        <f t="shared" si="27"/>
        <v>#N/A</v>
      </c>
      <c r="AW41" s="38" t="s">
        <v>57</v>
      </c>
      <c r="AX41" s="38">
        <f>AX40*AX3</f>
        <v>16.464279305755266</v>
      </c>
      <c r="BC41" s="36"/>
      <c r="BE41" s="22">
        <v>37</v>
      </c>
      <c r="BF41" s="22">
        <f t="shared" si="28"/>
        <v>7.400000000000027</v>
      </c>
      <c r="BG41" s="36">
        <f t="shared" si="29"/>
        <v>1.2</v>
      </c>
      <c r="BH41" s="36">
        <f t="shared" si="30"/>
        <v>8.820430828480001</v>
      </c>
      <c r="BI41" s="36">
        <f t="shared" si="31"/>
        <v>9.9999999999999751</v>
      </c>
      <c r="BJ41" s="36">
        <f t="shared" si="32"/>
        <v>2.3318516534454039</v>
      </c>
      <c r="BK41" s="36">
        <f t="shared" si="33"/>
        <v>0.4103656905736649</v>
      </c>
      <c r="BL41" s="36">
        <f t="shared" si="34"/>
        <v>0.17598276029580751</v>
      </c>
      <c r="BM41" s="36">
        <f t="shared" si="35"/>
        <v>-15.090597493162033</v>
      </c>
      <c r="BN41" s="36">
        <f t="shared" si="36"/>
        <v>-51.376881012390768</v>
      </c>
      <c r="BO41" s="38">
        <f t="shared" si="37"/>
        <v>-4.68237478670701</v>
      </c>
      <c r="BP41" s="38">
        <f t="shared" si="38"/>
        <v>13.409323451135393</v>
      </c>
      <c r="BQ41" s="38">
        <f t="shared" si="39"/>
        <v>16.498616595255584</v>
      </c>
      <c r="BR41" s="38">
        <f t="shared" si="40"/>
        <v>3.089293144120191</v>
      </c>
      <c r="BU41" s="36" t="e">
        <f t="shared" si="41"/>
        <v>#N/A</v>
      </c>
      <c r="BV41" s="36" t="e">
        <f t="shared" si="42"/>
        <v>#N/A</v>
      </c>
      <c r="BW41" s="36">
        <f t="shared" si="43"/>
        <v>-15.090597493162033</v>
      </c>
      <c r="BY41" s="38" t="e">
        <f t="shared" si="44"/>
        <v>#N/A</v>
      </c>
      <c r="BZ41" s="38" t="e">
        <f t="shared" si="45"/>
        <v>#N/A</v>
      </c>
      <c r="CA41" s="38">
        <f t="shared" si="46"/>
        <v>3.089293144120191</v>
      </c>
      <c r="CC41" s="36" t="e">
        <f t="shared" si="47"/>
        <v>#N/A</v>
      </c>
      <c r="CD41" s="36">
        <f t="shared" si="48"/>
        <v>-51.376881012390768</v>
      </c>
    </row>
    <row r="42" spans="2:82">
      <c r="B42" s="51" t="s">
        <v>43</v>
      </c>
      <c r="C42" s="54"/>
      <c r="D42" s="54">
        <f>MIN($AG$4:$AG$484)</f>
        <v>6.0205999132796242</v>
      </c>
      <c r="E42" s="37"/>
      <c r="F42" s="37">
        <v>38</v>
      </c>
      <c r="G42" s="37">
        <v>34.556519610157267</v>
      </c>
      <c r="H42" s="37">
        <v>34.556519610157267</v>
      </c>
      <c r="I42" s="52">
        <v>28.938099417456034</v>
      </c>
      <c r="L42" s="37">
        <f t="shared" si="11"/>
        <v>0</v>
      </c>
      <c r="M42" s="37">
        <f t="shared" si="0"/>
        <v>0</v>
      </c>
      <c r="N42" s="37">
        <f t="shared" si="1"/>
        <v>1</v>
      </c>
      <c r="O42" s="37">
        <f t="shared" si="2"/>
        <v>0</v>
      </c>
      <c r="Q42" s="37">
        <f t="shared" si="12"/>
        <v>2</v>
      </c>
      <c r="R42" s="37">
        <f t="shared" si="13"/>
        <v>0</v>
      </c>
      <c r="S42" s="37">
        <f t="shared" si="3"/>
        <v>2</v>
      </c>
      <c r="V42" s="37">
        <f t="shared" si="14"/>
        <v>0</v>
      </c>
      <c r="W42" s="37">
        <f t="shared" si="4"/>
        <v>0</v>
      </c>
      <c r="X42" s="37">
        <f t="shared" si="15"/>
        <v>0.99999999999998679</v>
      </c>
      <c r="Y42" s="37">
        <f t="shared" si="16"/>
        <v>0</v>
      </c>
      <c r="AA42" s="37">
        <f t="shared" si="17"/>
        <v>1.9999999999999831</v>
      </c>
      <c r="AB42" s="37">
        <f t="shared" si="18"/>
        <v>0</v>
      </c>
      <c r="AC42" s="37">
        <f t="shared" si="5"/>
        <v>1.9999999999999831</v>
      </c>
      <c r="AE42" s="36">
        <v>0</v>
      </c>
      <c r="AF42" s="36">
        <f t="shared" si="19"/>
        <v>0</v>
      </c>
      <c r="AG42" s="36">
        <f t="shared" si="6"/>
        <v>6.0205999132796242</v>
      </c>
      <c r="AI42" s="36">
        <f t="shared" si="20"/>
        <v>-3.182280639625853E-14</v>
      </c>
      <c r="AJ42" s="36">
        <f t="shared" si="21"/>
        <v>-1.1475496851984192E-13</v>
      </c>
      <c r="AK42" s="36">
        <f t="shared" si="22"/>
        <v>6.0205999132795505</v>
      </c>
      <c r="AM42" s="36">
        <f t="shared" si="23"/>
        <v>0</v>
      </c>
      <c r="AN42" s="36">
        <f t="shared" si="7"/>
        <v>6.0205999132796242</v>
      </c>
      <c r="AO42" s="36" t="e">
        <f t="shared" si="8"/>
        <v>#N/A</v>
      </c>
      <c r="AP42" s="36" t="e">
        <f t="shared" si="9"/>
        <v>#N/A</v>
      </c>
      <c r="AR42" s="36">
        <f t="shared" si="24"/>
        <v>0</v>
      </c>
      <c r="AS42" s="36">
        <f t="shared" si="25"/>
        <v>6.0205999132795505</v>
      </c>
      <c r="AT42" s="36" t="e">
        <f t="shared" si="26"/>
        <v>#N/A</v>
      </c>
      <c r="AU42" s="36" t="e">
        <f t="shared" si="27"/>
        <v>#N/A</v>
      </c>
      <c r="AW42" s="37"/>
      <c r="BE42" s="22">
        <v>38</v>
      </c>
      <c r="BF42" s="22">
        <f t="shared" si="28"/>
        <v>7.6000000000000281</v>
      </c>
      <c r="BG42" s="36">
        <f t="shared" si="29"/>
        <v>1.2</v>
      </c>
      <c r="BH42" s="36">
        <f t="shared" si="30"/>
        <v>8.9888820216977159</v>
      </c>
      <c r="BI42" s="36">
        <f t="shared" si="31"/>
        <v>9.8081598681913551</v>
      </c>
      <c r="BJ42" s="36">
        <f t="shared" si="32"/>
        <v>2.2881528717191095</v>
      </c>
      <c r="BK42" s="36">
        <f t="shared" si="33"/>
        <v>0.4183921307242478</v>
      </c>
      <c r="BL42" s="36">
        <f t="shared" si="34"/>
        <v>0.18285147635695603</v>
      </c>
      <c r="BM42" s="36">
        <f t="shared" si="35"/>
        <v>-14.758030575691187</v>
      </c>
      <c r="BN42" s="36">
        <f t="shared" si="36"/>
        <v>-50.327753631847024</v>
      </c>
      <c r="BO42" s="38">
        <f t="shared" si="37"/>
        <v>-4.4689194745566958</v>
      </c>
      <c r="BP42" s="38">
        <f t="shared" si="38"/>
        <v>13.004050583604336</v>
      </c>
      <c r="BQ42" s="38">
        <f t="shared" si="39"/>
        <v>16.216634901080461</v>
      </c>
      <c r="BR42" s="38">
        <f t="shared" si="40"/>
        <v>3.2125843174761251</v>
      </c>
      <c r="BU42" s="36" t="e">
        <f t="shared" si="41"/>
        <v>#N/A</v>
      </c>
      <c r="BV42" s="36" t="e">
        <f t="shared" si="42"/>
        <v>#N/A</v>
      </c>
      <c r="BW42" s="36">
        <f t="shared" si="43"/>
        <v>-14.758030575691187</v>
      </c>
      <c r="BY42" s="38" t="e">
        <f t="shared" si="44"/>
        <v>#N/A</v>
      </c>
      <c r="BZ42" s="38" t="e">
        <f t="shared" si="45"/>
        <v>#N/A</v>
      </c>
      <c r="CA42" s="38">
        <f t="shared" si="46"/>
        <v>3.2125843174761251</v>
      </c>
      <c r="CC42" s="36" t="e">
        <f t="shared" si="47"/>
        <v>#N/A</v>
      </c>
      <c r="CD42" s="36">
        <f t="shared" si="48"/>
        <v>-50.327753631847024</v>
      </c>
    </row>
    <row r="43" spans="2:82">
      <c r="B43" s="47" t="s">
        <v>30</v>
      </c>
      <c r="C43" s="48"/>
      <c r="D43" s="48">
        <f>D41-D42</f>
        <v>0</v>
      </c>
      <c r="E43" s="37"/>
      <c r="F43" s="49">
        <v>39</v>
      </c>
      <c r="G43" s="49">
        <v>35.057423552037854</v>
      </c>
      <c r="H43" s="49">
        <v>35.057423552037854</v>
      </c>
      <c r="I43" s="49">
        <v>28.524628985231601</v>
      </c>
      <c r="K43" s="49"/>
      <c r="L43" s="49">
        <f t="shared" si="11"/>
        <v>0</v>
      </c>
      <c r="M43" s="49">
        <f t="shared" si="0"/>
        <v>0</v>
      </c>
      <c r="N43" s="49">
        <f t="shared" si="1"/>
        <v>1</v>
      </c>
      <c r="O43" s="49">
        <f t="shared" si="2"/>
        <v>0</v>
      </c>
      <c r="Q43" s="49">
        <f t="shared" si="12"/>
        <v>2</v>
      </c>
      <c r="R43" s="49">
        <f t="shared" si="13"/>
        <v>0</v>
      </c>
      <c r="S43" s="49">
        <f t="shared" si="3"/>
        <v>2</v>
      </c>
      <c r="U43" s="49"/>
      <c r="V43" s="49">
        <f t="shared" si="14"/>
        <v>0</v>
      </c>
      <c r="W43" s="49">
        <f t="shared" si="4"/>
        <v>0</v>
      </c>
      <c r="X43" s="49">
        <f t="shared" si="15"/>
        <v>0.99999999999998679</v>
      </c>
      <c r="Y43" s="49">
        <f t="shared" si="16"/>
        <v>0</v>
      </c>
      <c r="AA43" s="49">
        <f t="shared" si="17"/>
        <v>1.9999999999999831</v>
      </c>
      <c r="AB43" s="49">
        <f t="shared" si="18"/>
        <v>0</v>
      </c>
      <c r="AC43" s="49">
        <f t="shared" si="5"/>
        <v>1.9999999999999831</v>
      </c>
      <c r="AE43" s="53">
        <v>0</v>
      </c>
      <c r="AF43" s="53">
        <f t="shared" si="19"/>
        <v>0</v>
      </c>
      <c r="AG43" s="53">
        <f t="shared" si="6"/>
        <v>6.0205999132796242</v>
      </c>
      <c r="AI43" s="53">
        <f t="shared" si="20"/>
        <v>-3.182280639625853E-14</v>
      </c>
      <c r="AJ43" s="53">
        <f t="shared" si="21"/>
        <v>-1.1475496851984192E-13</v>
      </c>
      <c r="AK43" s="53">
        <f t="shared" si="22"/>
        <v>6.0205999132795505</v>
      </c>
      <c r="AM43" s="53">
        <f t="shared" si="23"/>
        <v>0</v>
      </c>
      <c r="AN43" s="53">
        <f t="shared" si="7"/>
        <v>6.0205999132796242</v>
      </c>
      <c r="AO43" s="53" t="e">
        <f t="shared" si="8"/>
        <v>#N/A</v>
      </c>
      <c r="AP43" s="53" t="e">
        <f t="shared" si="9"/>
        <v>#N/A</v>
      </c>
      <c r="AR43" s="53">
        <f t="shared" si="24"/>
        <v>0</v>
      </c>
      <c r="AS43" s="53">
        <f t="shared" si="25"/>
        <v>6.0205999132795505</v>
      </c>
      <c r="AT43" s="53" t="e">
        <f t="shared" si="26"/>
        <v>#N/A</v>
      </c>
      <c r="AU43" s="53" t="e">
        <f t="shared" si="27"/>
        <v>#N/A</v>
      </c>
      <c r="AW43" s="37"/>
      <c r="BE43" s="22">
        <v>39</v>
      </c>
      <c r="BF43" s="22">
        <f t="shared" si="28"/>
        <v>7.8000000000000282</v>
      </c>
      <c r="BG43" s="36">
        <f t="shared" si="29"/>
        <v>1.2</v>
      </c>
      <c r="BH43" s="36">
        <f t="shared" si="30"/>
        <v>9.1586025134842739</v>
      </c>
      <c r="BI43" s="36">
        <f t="shared" si="31"/>
        <v>9.6166522241370185</v>
      </c>
      <c r="BJ43" s="36">
        <f t="shared" si="32"/>
        <v>2.2457505040981514</v>
      </c>
      <c r="BK43" s="36">
        <f t="shared" si="33"/>
        <v>0.42672406260432211</v>
      </c>
      <c r="BL43" s="36">
        <f t="shared" si="34"/>
        <v>0.19001401171929647</v>
      </c>
      <c r="BM43" s="36">
        <f t="shared" si="35"/>
        <v>-14.424287455890394</v>
      </c>
      <c r="BN43" s="36">
        <f t="shared" si="36"/>
        <v>-49.275898364707963</v>
      </c>
      <c r="BO43" s="38">
        <f t="shared" si="37"/>
        <v>-4.262769787089586</v>
      </c>
      <c r="BP43" s="38">
        <f t="shared" si="38"/>
        <v>12.593837580006467</v>
      </c>
      <c r="BQ43" s="38">
        <f t="shared" si="39"/>
        <v>15.935328955615756</v>
      </c>
      <c r="BR43" s="38">
        <f t="shared" si="40"/>
        <v>3.341491375609289</v>
      </c>
      <c r="BU43" s="36" t="e">
        <f t="shared" si="41"/>
        <v>#N/A</v>
      </c>
      <c r="BV43" s="36" t="e">
        <f t="shared" si="42"/>
        <v>#N/A</v>
      </c>
      <c r="BW43" s="36">
        <f t="shared" si="43"/>
        <v>-14.424287455890394</v>
      </c>
      <c r="BY43" s="38" t="e">
        <f t="shared" si="44"/>
        <v>#N/A</v>
      </c>
      <c r="BZ43" s="38" t="e">
        <f t="shared" si="45"/>
        <v>#N/A</v>
      </c>
      <c r="CA43" s="38">
        <f t="shared" si="46"/>
        <v>3.341491375609289</v>
      </c>
      <c r="CC43" s="36" t="e">
        <f t="shared" si="47"/>
        <v>#N/A</v>
      </c>
      <c r="CD43" s="36">
        <f t="shared" si="48"/>
        <v>-49.275898364707963</v>
      </c>
    </row>
    <row r="44" spans="2:82">
      <c r="E44" s="37"/>
      <c r="F44" s="37">
        <v>40</v>
      </c>
      <c r="G44" s="37">
        <v>35.565588200778457</v>
      </c>
      <c r="H44" s="37">
        <v>35.565588200778457</v>
      </c>
      <c r="I44" s="52">
        <v>28.117066259517454</v>
      </c>
      <c r="L44" s="37">
        <f t="shared" si="11"/>
        <v>0</v>
      </c>
      <c r="M44" s="37">
        <f t="shared" si="0"/>
        <v>0</v>
      </c>
      <c r="N44" s="37">
        <f t="shared" si="1"/>
        <v>1</v>
      </c>
      <c r="O44" s="37">
        <f t="shared" si="2"/>
        <v>0</v>
      </c>
      <c r="Q44" s="37">
        <f t="shared" si="12"/>
        <v>2</v>
      </c>
      <c r="R44" s="37">
        <f t="shared" si="13"/>
        <v>0</v>
      </c>
      <c r="S44" s="37">
        <f t="shared" si="3"/>
        <v>2</v>
      </c>
      <c r="V44" s="37">
        <f t="shared" si="14"/>
        <v>0</v>
      </c>
      <c r="W44" s="37">
        <f t="shared" si="4"/>
        <v>0</v>
      </c>
      <c r="X44" s="37">
        <f t="shared" si="15"/>
        <v>0.99999999999998679</v>
      </c>
      <c r="Y44" s="37">
        <f t="shared" si="16"/>
        <v>0</v>
      </c>
      <c r="AA44" s="37">
        <f t="shared" si="17"/>
        <v>1.9999999999999831</v>
      </c>
      <c r="AB44" s="37">
        <f t="shared" si="18"/>
        <v>0</v>
      </c>
      <c r="AC44" s="37">
        <f t="shared" si="5"/>
        <v>1.9999999999999831</v>
      </c>
      <c r="AE44" s="36">
        <v>0</v>
      </c>
      <c r="AF44" s="36">
        <f t="shared" si="19"/>
        <v>0</v>
      </c>
      <c r="AG44" s="36">
        <f t="shared" si="6"/>
        <v>6.0205999132796242</v>
      </c>
      <c r="AI44" s="36">
        <f t="shared" si="20"/>
        <v>-3.182280639625853E-14</v>
      </c>
      <c r="AJ44" s="36">
        <f t="shared" si="21"/>
        <v>-1.1475496851984192E-13</v>
      </c>
      <c r="AK44" s="36">
        <f t="shared" si="22"/>
        <v>6.0205999132795505</v>
      </c>
      <c r="AM44" s="36">
        <f t="shared" si="23"/>
        <v>0</v>
      </c>
      <c r="AN44" s="36">
        <f t="shared" si="7"/>
        <v>6.0205999132796242</v>
      </c>
      <c r="AO44" s="36" t="e">
        <f t="shared" si="8"/>
        <v>#N/A</v>
      </c>
      <c r="AP44" s="36" t="e">
        <f t="shared" si="9"/>
        <v>#N/A</v>
      </c>
      <c r="AR44" s="36">
        <f t="shared" si="24"/>
        <v>0</v>
      </c>
      <c r="AS44" s="36">
        <f t="shared" si="25"/>
        <v>6.0205999132795505</v>
      </c>
      <c r="AT44" s="36" t="e">
        <f t="shared" si="26"/>
        <v>#N/A</v>
      </c>
      <c r="AU44" s="36" t="e">
        <f t="shared" si="27"/>
        <v>#N/A</v>
      </c>
      <c r="AW44" s="37"/>
      <c r="BE44" s="22">
        <v>40</v>
      </c>
      <c r="BF44" s="22">
        <f t="shared" si="28"/>
        <v>8.0000000000000284</v>
      </c>
      <c r="BG44" s="36">
        <f t="shared" si="29"/>
        <v>1.2</v>
      </c>
      <c r="BH44" s="36">
        <f t="shared" si="30"/>
        <v>9.3295230317525046</v>
      </c>
      <c r="BI44" s="36">
        <f t="shared" si="31"/>
        <v>9.425497334358516</v>
      </c>
      <c r="BJ44" s="36">
        <f t="shared" si="32"/>
        <v>2.2046074747326414</v>
      </c>
      <c r="BK44" s="36">
        <f t="shared" si="33"/>
        <v>0.43537828935325107</v>
      </c>
      <c r="BL44" s="36">
        <f t="shared" si="34"/>
        <v>0.19748562696225574</v>
      </c>
      <c r="BM44" s="36">
        <f t="shared" si="35"/>
        <v>-14.089290138282236</v>
      </c>
      <c r="BN44" s="36">
        <f t="shared" si="36"/>
        <v>-48.221575937223449</v>
      </c>
      <c r="BO44" s="38">
        <f t="shared" si="37"/>
        <v>-4.0636596464365686</v>
      </c>
      <c r="BP44" s="38">
        <f t="shared" si="38"/>
        <v>12.178346525554558</v>
      </c>
      <c r="BQ44" s="38">
        <f t="shared" si="39"/>
        <v>15.654696326679112</v>
      </c>
      <c r="BR44" s="38">
        <f t="shared" si="40"/>
        <v>3.4763498011245542</v>
      </c>
      <c r="BU44" s="36" t="e">
        <f t="shared" si="41"/>
        <v>#N/A</v>
      </c>
      <c r="BV44" s="36" t="e">
        <f t="shared" si="42"/>
        <v>#N/A</v>
      </c>
      <c r="BW44" s="36">
        <f t="shared" si="43"/>
        <v>-14.089290138282236</v>
      </c>
      <c r="BY44" s="38" t="e">
        <f t="shared" si="44"/>
        <v>#N/A</v>
      </c>
      <c r="BZ44" s="38" t="e">
        <f t="shared" si="45"/>
        <v>#N/A</v>
      </c>
      <c r="CA44" s="38">
        <f t="shared" si="46"/>
        <v>3.4763498011245542</v>
      </c>
      <c r="CC44" s="36" t="e">
        <f t="shared" si="47"/>
        <v>#N/A</v>
      </c>
      <c r="CD44" s="36">
        <f t="shared" si="48"/>
        <v>-48.221575937223449</v>
      </c>
    </row>
    <row r="45" spans="2:82">
      <c r="E45" s="37"/>
      <c r="F45" s="49">
        <v>41</v>
      </c>
      <c r="G45" s="49">
        <v>36.081118801835729</v>
      </c>
      <c r="H45" s="49">
        <v>36.081118801835729</v>
      </c>
      <c r="I45" s="49">
        <v>27.715326830417524</v>
      </c>
      <c r="K45" s="49"/>
      <c r="L45" s="49">
        <f t="shared" si="11"/>
        <v>0</v>
      </c>
      <c r="M45" s="49">
        <f t="shared" si="0"/>
        <v>0</v>
      </c>
      <c r="N45" s="49">
        <f t="shared" si="1"/>
        <v>1</v>
      </c>
      <c r="O45" s="49">
        <f t="shared" si="2"/>
        <v>0</v>
      </c>
      <c r="Q45" s="49">
        <f t="shared" si="12"/>
        <v>2</v>
      </c>
      <c r="R45" s="49">
        <f t="shared" si="13"/>
        <v>0</v>
      </c>
      <c r="S45" s="49">
        <f t="shared" si="3"/>
        <v>2</v>
      </c>
      <c r="U45" s="49"/>
      <c r="V45" s="49">
        <f t="shared" si="14"/>
        <v>0</v>
      </c>
      <c r="W45" s="49">
        <f t="shared" si="4"/>
        <v>0</v>
      </c>
      <c r="X45" s="49">
        <f t="shared" si="15"/>
        <v>0.99999999999998679</v>
      </c>
      <c r="Y45" s="49">
        <f t="shared" si="16"/>
        <v>0</v>
      </c>
      <c r="AA45" s="49">
        <f t="shared" si="17"/>
        <v>1.9999999999999831</v>
      </c>
      <c r="AB45" s="49">
        <f t="shared" si="18"/>
        <v>0</v>
      </c>
      <c r="AC45" s="49">
        <f t="shared" si="5"/>
        <v>1.9999999999999831</v>
      </c>
      <c r="AE45" s="53">
        <v>0</v>
      </c>
      <c r="AF45" s="53">
        <f t="shared" si="19"/>
        <v>0</v>
      </c>
      <c r="AG45" s="53">
        <f t="shared" si="6"/>
        <v>6.0205999132796242</v>
      </c>
      <c r="AI45" s="53">
        <f t="shared" si="20"/>
        <v>-3.182280639625853E-14</v>
      </c>
      <c r="AJ45" s="53">
        <f t="shared" si="21"/>
        <v>-1.1475496851984192E-13</v>
      </c>
      <c r="AK45" s="53">
        <f t="shared" si="22"/>
        <v>6.0205999132795505</v>
      </c>
      <c r="AM45" s="53">
        <f t="shared" si="23"/>
        <v>0</v>
      </c>
      <c r="AN45" s="53">
        <f t="shared" si="7"/>
        <v>6.0205999132796242</v>
      </c>
      <c r="AO45" s="53" t="e">
        <f t="shared" si="8"/>
        <v>#N/A</v>
      </c>
      <c r="AP45" s="53" t="e">
        <f t="shared" si="9"/>
        <v>#N/A</v>
      </c>
      <c r="AR45" s="53">
        <f t="shared" si="24"/>
        <v>0</v>
      </c>
      <c r="AS45" s="53">
        <f t="shared" si="25"/>
        <v>6.0205999132795505</v>
      </c>
      <c r="AT45" s="53" t="e">
        <f t="shared" si="26"/>
        <v>#N/A</v>
      </c>
      <c r="AU45" s="53" t="e">
        <f t="shared" si="27"/>
        <v>#N/A</v>
      </c>
      <c r="AW45" s="37"/>
      <c r="BE45" s="22">
        <v>41</v>
      </c>
      <c r="BF45" s="22">
        <f t="shared" si="28"/>
        <v>8.2000000000000295</v>
      </c>
      <c r="BG45" s="36">
        <f t="shared" si="29"/>
        <v>1.2</v>
      </c>
      <c r="BH45" s="36">
        <f t="shared" si="30"/>
        <v>9.5015788161757886</v>
      </c>
      <c r="BI45" s="36">
        <f t="shared" si="31"/>
        <v>9.2347171044921286</v>
      </c>
      <c r="BJ45" s="36">
        <f t="shared" si="32"/>
        <v>2.1646861652588094</v>
      </c>
      <c r="BK45" s="36">
        <f t="shared" si="33"/>
        <v>0.44437277929612579</v>
      </c>
      <c r="BL45" s="36">
        <f t="shared" si="34"/>
        <v>0.20528277328505801</v>
      </c>
      <c r="BM45" s="36">
        <f t="shared" si="35"/>
        <v>-13.752949875826644</v>
      </c>
      <c r="BN45" s="36">
        <f t="shared" si="36"/>
        <v>-47.165038710825243</v>
      </c>
      <c r="BO45" s="38">
        <f t="shared" si="37"/>
        <v>-3.8713293570493059</v>
      </c>
      <c r="BP45" s="38">
        <f t="shared" si="38"/>
        <v>11.757202418186758</v>
      </c>
      <c r="BQ45" s="38">
        <f t="shared" si="39"/>
        <v>15.374728863343083</v>
      </c>
      <c r="BR45" s="38">
        <f t="shared" si="40"/>
        <v>3.6175264451563258</v>
      </c>
      <c r="BU45" s="36" t="e">
        <f t="shared" si="41"/>
        <v>#N/A</v>
      </c>
      <c r="BV45" s="36" t="e">
        <f t="shared" si="42"/>
        <v>#N/A</v>
      </c>
      <c r="BW45" s="36">
        <f t="shared" si="43"/>
        <v>-13.752949875826644</v>
      </c>
      <c r="BY45" s="38" t="e">
        <f t="shared" si="44"/>
        <v>#N/A</v>
      </c>
      <c r="BZ45" s="38" t="e">
        <f t="shared" si="45"/>
        <v>#N/A</v>
      </c>
      <c r="CA45" s="38">
        <f t="shared" si="46"/>
        <v>3.6175264451563258</v>
      </c>
      <c r="CC45" s="36" t="e">
        <f t="shared" si="47"/>
        <v>#N/A</v>
      </c>
      <c r="CD45" s="36">
        <f t="shared" si="48"/>
        <v>-47.165038710825243</v>
      </c>
    </row>
    <row r="46" spans="2:82">
      <c r="B46" s="65" t="s">
        <v>91</v>
      </c>
      <c r="E46" s="37"/>
      <c r="F46" s="37">
        <v>42</v>
      </c>
      <c r="G46" s="37">
        <v>36.604122126221121</v>
      </c>
      <c r="H46" s="37">
        <v>36.604122126221121</v>
      </c>
      <c r="I46" s="52">
        <v>27.319327494092711</v>
      </c>
      <c r="L46" s="37">
        <f t="shared" si="11"/>
        <v>0</v>
      </c>
      <c r="M46" s="37">
        <f t="shared" si="0"/>
        <v>0</v>
      </c>
      <c r="N46" s="37">
        <f t="shared" si="1"/>
        <v>1</v>
      </c>
      <c r="O46" s="37">
        <f t="shared" si="2"/>
        <v>0</v>
      </c>
      <c r="Q46" s="37">
        <f t="shared" si="12"/>
        <v>2</v>
      </c>
      <c r="R46" s="37">
        <f t="shared" si="13"/>
        <v>0</v>
      </c>
      <c r="S46" s="37">
        <f t="shared" si="3"/>
        <v>2</v>
      </c>
      <c r="V46" s="37">
        <f t="shared" si="14"/>
        <v>0</v>
      </c>
      <c r="W46" s="37">
        <f t="shared" si="4"/>
        <v>0</v>
      </c>
      <c r="X46" s="37">
        <f t="shared" si="15"/>
        <v>0.99999999999998679</v>
      </c>
      <c r="Y46" s="37">
        <f t="shared" si="16"/>
        <v>0</v>
      </c>
      <c r="AA46" s="37">
        <f t="shared" si="17"/>
        <v>1.9999999999999831</v>
      </c>
      <c r="AB46" s="37">
        <f t="shared" si="18"/>
        <v>0</v>
      </c>
      <c r="AC46" s="37">
        <f t="shared" si="5"/>
        <v>1.9999999999999831</v>
      </c>
      <c r="AE46" s="36">
        <v>0</v>
      </c>
      <c r="AF46" s="36">
        <f t="shared" si="19"/>
        <v>0</v>
      </c>
      <c r="AG46" s="36">
        <f t="shared" si="6"/>
        <v>6.0205999132796242</v>
      </c>
      <c r="AI46" s="36">
        <f t="shared" si="20"/>
        <v>-3.182280639625853E-14</v>
      </c>
      <c r="AJ46" s="36">
        <f t="shared" si="21"/>
        <v>-1.1475496851984192E-13</v>
      </c>
      <c r="AK46" s="36">
        <f t="shared" si="22"/>
        <v>6.0205999132795505</v>
      </c>
      <c r="AM46" s="36">
        <f t="shared" si="23"/>
        <v>0</v>
      </c>
      <c r="AN46" s="36">
        <f t="shared" si="7"/>
        <v>6.0205999132796242</v>
      </c>
      <c r="AO46" s="36" t="e">
        <f t="shared" si="8"/>
        <v>#N/A</v>
      </c>
      <c r="AP46" s="36" t="e">
        <f t="shared" si="9"/>
        <v>#N/A</v>
      </c>
      <c r="AR46" s="36">
        <f t="shared" si="24"/>
        <v>0</v>
      </c>
      <c r="AS46" s="36">
        <f t="shared" si="25"/>
        <v>6.0205999132795505</v>
      </c>
      <c r="AT46" s="36" t="e">
        <f t="shared" si="26"/>
        <v>#N/A</v>
      </c>
      <c r="AU46" s="36" t="e">
        <f t="shared" si="27"/>
        <v>#N/A</v>
      </c>
      <c r="AW46" s="37"/>
      <c r="BE46" s="22">
        <v>42</v>
      </c>
      <c r="BF46" s="22">
        <f t="shared" si="28"/>
        <v>8.4000000000000306</v>
      </c>
      <c r="BG46" s="36">
        <f t="shared" si="29"/>
        <v>1.2</v>
      </c>
      <c r="BH46" s="36">
        <f t="shared" si="30"/>
        <v>9.6747092979582856</v>
      </c>
      <c r="BI46" s="36">
        <f t="shared" si="31"/>
        <v>9.044335243675981</v>
      </c>
      <c r="BJ46" s="36">
        <f t="shared" si="32"/>
        <v>2.1259487575334677</v>
      </c>
      <c r="BK46" s="36">
        <f t="shared" si="33"/>
        <v>0.4537267577079272</v>
      </c>
      <c r="BL46" s="36">
        <f t="shared" si="34"/>
        <v>0.21342318628335255</v>
      </c>
      <c r="BM46" s="36">
        <f t="shared" si="35"/>
        <v>-13.415168012391092</v>
      </c>
      <c r="BN46" s="36">
        <f t="shared" si="36"/>
        <v>-46.106532093276336</v>
      </c>
      <c r="BO46" s="38">
        <f t="shared" si="37"/>
        <v>-3.6855265232163861</v>
      </c>
      <c r="BP46" s="38">
        <f t="shared" si="38"/>
        <v>11.329990819710334</v>
      </c>
      <c r="BQ46" s="38">
        <f t="shared" si="39"/>
        <v>15.095413797498916</v>
      </c>
      <c r="BR46" s="38">
        <f t="shared" si="40"/>
        <v>3.7654229777885817</v>
      </c>
      <c r="BU46" s="36" t="e">
        <f t="shared" si="41"/>
        <v>#N/A</v>
      </c>
      <c r="BV46" s="36" t="e">
        <f t="shared" si="42"/>
        <v>#N/A</v>
      </c>
      <c r="BW46" s="36">
        <f t="shared" si="43"/>
        <v>-13.415168012391092</v>
      </c>
      <c r="BY46" s="38" t="e">
        <f t="shared" si="44"/>
        <v>#N/A</v>
      </c>
      <c r="BZ46" s="38" t="e">
        <f t="shared" si="45"/>
        <v>#N/A</v>
      </c>
      <c r="CA46" s="38">
        <f t="shared" si="46"/>
        <v>3.7654229777885817</v>
      </c>
      <c r="CC46" s="36" t="e">
        <f t="shared" si="47"/>
        <v>#N/A</v>
      </c>
      <c r="CD46" s="36">
        <f t="shared" si="48"/>
        <v>-46.106532093276336</v>
      </c>
    </row>
    <row r="47" spans="2:82">
      <c r="E47" s="37"/>
      <c r="F47" s="49">
        <v>43</v>
      </c>
      <c r="G47" s="49">
        <v>37.134706492614121</v>
      </c>
      <c r="H47" s="49">
        <v>37.134706492614121</v>
      </c>
      <c r="I47" s="49">
        <v>26.928986235528594</v>
      </c>
      <c r="K47" s="49"/>
      <c r="L47" s="49">
        <f t="shared" si="11"/>
        <v>0</v>
      </c>
      <c r="M47" s="49">
        <f t="shared" si="0"/>
        <v>0</v>
      </c>
      <c r="N47" s="49">
        <f t="shared" si="1"/>
        <v>1</v>
      </c>
      <c r="O47" s="49">
        <f t="shared" si="2"/>
        <v>0</v>
      </c>
      <c r="Q47" s="49">
        <f t="shared" si="12"/>
        <v>2</v>
      </c>
      <c r="R47" s="49">
        <f t="shared" si="13"/>
        <v>0</v>
      </c>
      <c r="S47" s="49">
        <f t="shared" si="3"/>
        <v>2</v>
      </c>
      <c r="U47" s="49"/>
      <c r="V47" s="49">
        <f t="shared" si="14"/>
        <v>0</v>
      </c>
      <c r="W47" s="49">
        <f t="shared" si="4"/>
        <v>0</v>
      </c>
      <c r="X47" s="49">
        <f t="shared" si="15"/>
        <v>0.99999999999998679</v>
      </c>
      <c r="Y47" s="49">
        <f t="shared" si="16"/>
        <v>0</v>
      </c>
      <c r="AA47" s="49">
        <f t="shared" si="17"/>
        <v>1.9999999999999831</v>
      </c>
      <c r="AB47" s="49">
        <f t="shared" si="18"/>
        <v>0</v>
      </c>
      <c r="AC47" s="49">
        <f t="shared" si="5"/>
        <v>1.9999999999999831</v>
      </c>
      <c r="AE47" s="53">
        <v>0</v>
      </c>
      <c r="AF47" s="53">
        <f t="shared" si="19"/>
        <v>0</v>
      </c>
      <c r="AG47" s="53">
        <f t="shared" si="6"/>
        <v>6.0205999132796242</v>
      </c>
      <c r="AI47" s="53">
        <f t="shared" si="20"/>
        <v>-3.182280639625853E-14</v>
      </c>
      <c r="AJ47" s="53">
        <f t="shared" si="21"/>
        <v>-1.1475496851984192E-13</v>
      </c>
      <c r="AK47" s="53">
        <f t="shared" si="22"/>
        <v>6.0205999132795505</v>
      </c>
      <c r="AM47" s="53">
        <f t="shared" si="23"/>
        <v>0</v>
      </c>
      <c r="AN47" s="53">
        <f t="shared" si="7"/>
        <v>6.0205999132796242</v>
      </c>
      <c r="AO47" s="53" t="e">
        <f t="shared" si="8"/>
        <v>#N/A</v>
      </c>
      <c r="AP47" s="53" t="e">
        <f t="shared" si="9"/>
        <v>#N/A</v>
      </c>
      <c r="AR47" s="53">
        <f t="shared" si="24"/>
        <v>0</v>
      </c>
      <c r="AS47" s="53">
        <f t="shared" si="25"/>
        <v>6.0205999132795505</v>
      </c>
      <c r="AT47" s="53" t="e">
        <f t="shared" si="26"/>
        <v>#N/A</v>
      </c>
      <c r="AU47" s="53" t="e">
        <f t="shared" si="27"/>
        <v>#N/A</v>
      </c>
      <c r="AW47" s="37"/>
      <c r="BE47" s="22">
        <v>43</v>
      </c>
      <c r="BF47" s="22">
        <f t="shared" si="28"/>
        <v>8.6000000000000316</v>
      </c>
      <c r="BG47" s="36">
        <f t="shared" si="29"/>
        <v>1.2</v>
      </c>
      <c r="BH47" s="36">
        <f t="shared" si="30"/>
        <v>9.8488578017961323</v>
      </c>
      <c r="BI47" s="36">
        <f t="shared" si="31"/>
        <v>8.8543774484714319</v>
      </c>
      <c r="BJ47" s="36">
        <f t="shared" si="32"/>
        <v>2.0883575157051144</v>
      </c>
      <c r="BK47" s="36">
        <f t="shared" si="33"/>
        <v>0.46346080564309688</v>
      </c>
      <c r="BL47" s="36">
        <f t="shared" si="34"/>
        <v>0.22192598832226945</v>
      </c>
      <c r="BM47" s="36">
        <f t="shared" si="35"/>
        <v>-13.075836747240849</v>
      </c>
      <c r="BN47" s="36">
        <f t="shared" si="36"/>
        <v>-45.046295942084221</v>
      </c>
      <c r="BO47" s="38">
        <f t="shared" si="37"/>
        <v>-3.506006743779154</v>
      </c>
      <c r="BP47" s="38">
        <f t="shared" si="38"/>
        <v>10.896254942418826</v>
      </c>
      <c r="BQ47" s="38">
        <f t="shared" si="39"/>
        <v>14.816734779665225</v>
      </c>
      <c r="BR47" s="38">
        <f t="shared" si="40"/>
        <v>3.9204798372463987</v>
      </c>
      <c r="BU47" s="36" t="e">
        <f t="shared" si="41"/>
        <v>#N/A</v>
      </c>
      <c r="BV47" s="36" t="e">
        <f t="shared" si="42"/>
        <v>#N/A</v>
      </c>
      <c r="BW47" s="36">
        <f t="shared" si="43"/>
        <v>-13.075836747240849</v>
      </c>
      <c r="BY47" s="38" t="e">
        <f t="shared" si="44"/>
        <v>#N/A</v>
      </c>
      <c r="BZ47" s="38" t="e">
        <f t="shared" si="45"/>
        <v>#N/A</v>
      </c>
      <c r="CA47" s="38">
        <f t="shared" si="46"/>
        <v>3.9204798372463987</v>
      </c>
      <c r="CC47" s="36" t="e">
        <f t="shared" si="47"/>
        <v>#N/A</v>
      </c>
      <c r="CD47" s="36">
        <f t="shared" si="48"/>
        <v>-45.046295942084221</v>
      </c>
    </row>
    <row r="48" spans="2:82">
      <c r="B48" s="66" t="str">
        <f>"level @ mic :: "&amp;ROUND(AY40,2)&amp;" sync + "&amp;ROUND(D24,2)&amp;" temp. + "&amp;ROUND(D22,2)&amp;" offset = "&amp;ROUND(D7+AY40,2)</f>
        <v>level @ mic :: 47,94 sync + 0 temp. + 0 offset = 47,94</v>
      </c>
      <c r="E48" s="37"/>
      <c r="F48" s="37">
        <v>44</v>
      </c>
      <c r="G48" s="37">
        <v>37.672981789796019</v>
      </c>
      <c r="H48" s="37">
        <v>37.672981789796019</v>
      </c>
      <c r="I48" s="52">
        <v>26.54422221154941</v>
      </c>
      <c r="L48" s="37">
        <f t="shared" si="11"/>
        <v>0</v>
      </c>
      <c r="M48" s="37">
        <f t="shared" si="0"/>
        <v>0</v>
      </c>
      <c r="N48" s="37">
        <f t="shared" si="1"/>
        <v>1</v>
      </c>
      <c r="O48" s="37">
        <f t="shared" si="2"/>
        <v>0</v>
      </c>
      <c r="Q48" s="37">
        <f t="shared" si="12"/>
        <v>2</v>
      </c>
      <c r="R48" s="37">
        <f t="shared" si="13"/>
        <v>0</v>
      </c>
      <c r="S48" s="37">
        <f t="shared" si="3"/>
        <v>2</v>
      </c>
      <c r="V48" s="37">
        <f t="shared" si="14"/>
        <v>0</v>
      </c>
      <c r="W48" s="37">
        <f t="shared" si="4"/>
        <v>0</v>
      </c>
      <c r="X48" s="37">
        <f t="shared" si="15"/>
        <v>0.99999999999998679</v>
      </c>
      <c r="Y48" s="37">
        <f t="shared" si="16"/>
        <v>0</v>
      </c>
      <c r="AA48" s="37">
        <f t="shared" si="17"/>
        <v>1.9999999999999831</v>
      </c>
      <c r="AB48" s="37">
        <f t="shared" si="18"/>
        <v>0</v>
      </c>
      <c r="AC48" s="37">
        <f t="shared" si="5"/>
        <v>1.9999999999999831</v>
      </c>
      <c r="AE48" s="36">
        <v>0</v>
      </c>
      <c r="AF48" s="36">
        <f t="shared" si="19"/>
        <v>0</v>
      </c>
      <c r="AG48" s="36">
        <f t="shared" si="6"/>
        <v>6.0205999132796242</v>
      </c>
      <c r="AI48" s="36">
        <f t="shared" si="20"/>
        <v>-3.182280639625853E-14</v>
      </c>
      <c r="AJ48" s="36">
        <f t="shared" si="21"/>
        <v>-1.1475496851984192E-13</v>
      </c>
      <c r="AK48" s="36">
        <f t="shared" si="22"/>
        <v>6.0205999132795505</v>
      </c>
      <c r="AM48" s="36">
        <f t="shared" si="23"/>
        <v>0</v>
      </c>
      <c r="AN48" s="36">
        <f t="shared" si="7"/>
        <v>6.0205999132796242</v>
      </c>
      <c r="AO48" s="36" t="e">
        <f t="shared" si="8"/>
        <v>#N/A</v>
      </c>
      <c r="AP48" s="36" t="e">
        <f t="shared" si="9"/>
        <v>#N/A</v>
      </c>
      <c r="AR48" s="36">
        <f t="shared" si="24"/>
        <v>0</v>
      </c>
      <c r="AS48" s="36">
        <f t="shared" si="25"/>
        <v>6.0205999132795505</v>
      </c>
      <c r="AT48" s="36" t="e">
        <f t="shared" si="26"/>
        <v>#N/A</v>
      </c>
      <c r="AU48" s="36" t="e">
        <f t="shared" si="27"/>
        <v>#N/A</v>
      </c>
      <c r="AW48" s="37"/>
      <c r="BE48" s="22">
        <v>44</v>
      </c>
      <c r="BF48" s="22">
        <f t="shared" si="28"/>
        <v>8.8000000000000327</v>
      </c>
      <c r="BG48" s="36">
        <f t="shared" si="29"/>
        <v>1.2</v>
      </c>
      <c r="BH48" s="36">
        <f t="shared" si="30"/>
        <v>10.023971268913364</v>
      </c>
      <c r="BI48" s="36">
        <f t="shared" si="31"/>
        <v>8.6648716089737583</v>
      </c>
      <c r="BJ48" s="36">
        <f t="shared" si="32"/>
        <v>2.051875016369789</v>
      </c>
      <c r="BK48" s="36">
        <f t="shared" si="33"/>
        <v>0.47359696610930668</v>
      </c>
      <c r="BL48" s="36">
        <f t="shared" si="34"/>
        <v>0.23081180010037952</v>
      </c>
      <c r="BM48" s="36">
        <f t="shared" si="35"/>
        <v>-12.734839838620788</v>
      </c>
      <c r="BN48" s="36">
        <f t="shared" si="36"/>
        <v>-43.984565971159682</v>
      </c>
      <c r="BO48" s="38">
        <f t="shared" si="37"/>
        <v>-3.3325341233208281</v>
      </c>
      <c r="BP48" s="38">
        <f t="shared" si="38"/>
        <v>10.455492100917141</v>
      </c>
      <c r="BQ48" s="38">
        <f t="shared" si="39"/>
        <v>14.538672864323463</v>
      </c>
      <c r="BR48" s="38">
        <f t="shared" si="40"/>
        <v>4.0831807634063217</v>
      </c>
      <c r="BU48" s="36" t="e">
        <f t="shared" si="41"/>
        <v>#N/A</v>
      </c>
      <c r="BV48" s="36" t="e">
        <f t="shared" si="42"/>
        <v>#N/A</v>
      </c>
      <c r="BW48" s="36">
        <f t="shared" si="43"/>
        <v>-12.734839838620788</v>
      </c>
      <c r="BY48" s="38" t="e">
        <f t="shared" si="44"/>
        <v>#N/A</v>
      </c>
      <c r="BZ48" s="38" t="e">
        <f t="shared" si="45"/>
        <v>#N/A</v>
      </c>
      <c r="CA48" s="38">
        <f t="shared" si="46"/>
        <v>4.0831807634063217</v>
      </c>
      <c r="CC48" s="36" t="e">
        <f t="shared" si="47"/>
        <v>#N/A</v>
      </c>
      <c r="CD48" s="36">
        <f t="shared" si="48"/>
        <v>-43.984565971159682</v>
      </c>
    </row>
    <row r="49" spans="2:82">
      <c r="B49" s="66" t="str">
        <f>"level @ XO sync :: "&amp;IF(ISERROR(AX14),"OUT OF AUDIENCE PLANE",ROUND(AY40,2)&amp;" sync + 0 temp. + "&amp;ROUND(D22,2)&amp;" offset = "&amp;ROUND(D22+AY40,2))</f>
        <v>level @ XO sync :: 47,94 sync + 0 temp. + 0 offset = 47,94</v>
      </c>
      <c r="E49" s="37"/>
      <c r="F49" s="49">
        <v>45</v>
      </c>
      <c r="G49" s="49">
        <v>38.219059499408814</v>
      </c>
      <c r="H49" s="49">
        <v>38.219059499408814</v>
      </c>
      <c r="I49" s="49">
        <v>26.164955734074731</v>
      </c>
      <c r="K49" s="49"/>
      <c r="L49" s="49">
        <f t="shared" si="11"/>
        <v>0</v>
      </c>
      <c r="M49" s="49">
        <f t="shared" si="0"/>
        <v>0</v>
      </c>
      <c r="N49" s="49">
        <f t="shared" si="1"/>
        <v>1</v>
      </c>
      <c r="O49" s="49">
        <f t="shared" si="2"/>
        <v>0</v>
      </c>
      <c r="Q49" s="49">
        <f t="shared" si="12"/>
        <v>2</v>
      </c>
      <c r="R49" s="49">
        <f t="shared" si="13"/>
        <v>0</v>
      </c>
      <c r="S49" s="49">
        <f t="shared" si="3"/>
        <v>2</v>
      </c>
      <c r="U49" s="49"/>
      <c r="V49" s="49">
        <f t="shared" si="14"/>
        <v>0</v>
      </c>
      <c r="W49" s="49">
        <f t="shared" si="4"/>
        <v>0</v>
      </c>
      <c r="X49" s="49">
        <f t="shared" si="15"/>
        <v>0.99999999999998679</v>
      </c>
      <c r="Y49" s="49">
        <f t="shared" si="16"/>
        <v>0</v>
      </c>
      <c r="AA49" s="49">
        <f t="shared" si="17"/>
        <v>1.9999999999999831</v>
      </c>
      <c r="AB49" s="49">
        <f t="shared" si="18"/>
        <v>0</v>
      </c>
      <c r="AC49" s="49">
        <f t="shared" si="5"/>
        <v>1.9999999999999831</v>
      </c>
      <c r="AE49" s="53">
        <v>0</v>
      </c>
      <c r="AF49" s="53">
        <f t="shared" si="19"/>
        <v>0</v>
      </c>
      <c r="AG49" s="53">
        <f t="shared" si="6"/>
        <v>6.0205999132796242</v>
      </c>
      <c r="AI49" s="53">
        <f t="shared" si="20"/>
        <v>-3.182280639625853E-14</v>
      </c>
      <c r="AJ49" s="53">
        <f t="shared" si="21"/>
        <v>-1.1475496851984192E-13</v>
      </c>
      <c r="AK49" s="53">
        <f t="shared" si="22"/>
        <v>6.0205999132795505</v>
      </c>
      <c r="AM49" s="53">
        <f t="shared" si="23"/>
        <v>0</v>
      </c>
      <c r="AN49" s="53">
        <f t="shared" si="7"/>
        <v>6.0205999132796242</v>
      </c>
      <c r="AO49" s="53" t="e">
        <f t="shared" si="8"/>
        <v>#N/A</v>
      </c>
      <c r="AP49" s="53" t="e">
        <f t="shared" si="9"/>
        <v>#N/A</v>
      </c>
      <c r="AR49" s="53">
        <f t="shared" si="24"/>
        <v>0</v>
      </c>
      <c r="AS49" s="53">
        <f t="shared" si="25"/>
        <v>6.0205999132795505</v>
      </c>
      <c r="AT49" s="53" t="e">
        <f t="shared" si="26"/>
        <v>#N/A</v>
      </c>
      <c r="AU49" s="53" t="e">
        <f t="shared" si="27"/>
        <v>#N/A</v>
      </c>
      <c r="AW49" s="37"/>
      <c r="BE49" s="22">
        <v>45</v>
      </c>
      <c r="BF49" s="22">
        <f t="shared" si="28"/>
        <v>9.0000000000000338</v>
      </c>
      <c r="BG49" s="36">
        <f t="shared" si="29"/>
        <v>1.2</v>
      </c>
      <c r="BH49" s="36">
        <f t="shared" si="30"/>
        <v>10.200000000000029</v>
      </c>
      <c r="BI49" s="36">
        <f t="shared" si="31"/>
        <v>8.4758480401668042</v>
      </c>
      <c r="BJ49" s="36">
        <f t="shared" si="32"/>
        <v>2.0164643344599846</v>
      </c>
      <c r="BK49" s="36">
        <f t="shared" si="33"/>
        <v>0.48415885776733192</v>
      </c>
      <c r="BL49" s="36">
        <f t="shared" si="34"/>
        <v>0.24010286197151667</v>
      </c>
      <c r="BM49" s="36">
        <f t="shared" si="35"/>
        <v>-12.392053264413034</v>
      </c>
      <c r="BN49" s="36">
        <f t="shared" si="36"/>
        <v>-42.92157517303022</v>
      </c>
      <c r="BO49" s="38">
        <f t="shared" si="37"/>
        <v>-3.1648816336001433</v>
      </c>
      <c r="BP49" s="38">
        <f t="shared" si="38"/>
        <v>10.007149441345033</v>
      </c>
      <c r="BQ49" s="38">
        <f t="shared" si="39"/>
        <v>14.261207460139529</v>
      </c>
      <c r="BR49" s="38">
        <f t="shared" si="40"/>
        <v>4.2540580187944954</v>
      </c>
      <c r="BU49" s="36" t="e">
        <f t="shared" si="41"/>
        <v>#N/A</v>
      </c>
      <c r="BV49" s="36" t="e">
        <f t="shared" si="42"/>
        <v>#N/A</v>
      </c>
      <c r="BW49" s="36">
        <f t="shared" si="43"/>
        <v>-12.392053264413034</v>
      </c>
      <c r="BY49" s="38" t="e">
        <f t="shared" si="44"/>
        <v>#N/A</v>
      </c>
      <c r="BZ49" s="38" t="e">
        <f t="shared" si="45"/>
        <v>#N/A</v>
      </c>
      <c r="CA49" s="38">
        <f t="shared" si="46"/>
        <v>4.2540580187944954</v>
      </c>
      <c r="CC49" s="36" t="e">
        <f t="shared" si="47"/>
        <v>#N/A</v>
      </c>
      <c r="CD49" s="36">
        <f t="shared" si="48"/>
        <v>-42.92157517303022</v>
      </c>
    </row>
    <row r="50" spans="2:82">
      <c r="B50" s="35"/>
      <c r="C50" s="36"/>
      <c r="D50" s="36"/>
      <c r="E50" s="37"/>
      <c r="F50" s="37">
        <v>46</v>
      </c>
      <c r="G50" s="37">
        <v>38.773052719044145</v>
      </c>
      <c r="H50" s="37">
        <v>38.773052719044145</v>
      </c>
      <c r="I50" s="52">
        <v>25.791108253615285</v>
      </c>
      <c r="L50" s="37">
        <f t="shared" si="11"/>
        <v>0</v>
      </c>
      <c r="M50" s="37">
        <f t="shared" si="0"/>
        <v>0</v>
      </c>
      <c r="N50" s="37">
        <f t="shared" si="1"/>
        <v>1</v>
      </c>
      <c r="O50" s="37">
        <f t="shared" si="2"/>
        <v>0</v>
      </c>
      <c r="Q50" s="37">
        <f t="shared" si="12"/>
        <v>2</v>
      </c>
      <c r="R50" s="37">
        <f t="shared" si="13"/>
        <v>0</v>
      </c>
      <c r="S50" s="37">
        <f t="shared" si="3"/>
        <v>2</v>
      </c>
      <c r="V50" s="37">
        <f t="shared" si="14"/>
        <v>0</v>
      </c>
      <c r="W50" s="37">
        <f t="shared" si="4"/>
        <v>0</v>
      </c>
      <c r="X50" s="37">
        <f t="shared" si="15"/>
        <v>0.99999999999998679</v>
      </c>
      <c r="Y50" s="37">
        <f t="shared" si="16"/>
        <v>0</v>
      </c>
      <c r="AA50" s="37">
        <f t="shared" si="17"/>
        <v>1.9999999999999831</v>
      </c>
      <c r="AB50" s="37">
        <f t="shared" si="18"/>
        <v>0</v>
      </c>
      <c r="AC50" s="37">
        <f t="shared" si="5"/>
        <v>1.9999999999999831</v>
      </c>
      <c r="AE50" s="36">
        <v>0</v>
      </c>
      <c r="AF50" s="36">
        <f t="shared" si="19"/>
        <v>0</v>
      </c>
      <c r="AG50" s="36">
        <f t="shared" si="6"/>
        <v>6.0205999132796242</v>
      </c>
      <c r="AI50" s="36">
        <f t="shared" si="20"/>
        <v>-3.182280639625853E-14</v>
      </c>
      <c r="AJ50" s="36">
        <f t="shared" si="21"/>
        <v>-1.1475496851984192E-13</v>
      </c>
      <c r="AK50" s="36">
        <f t="shared" si="22"/>
        <v>6.0205999132795505</v>
      </c>
      <c r="AM50" s="36">
        <f t="shared" si="23"/>
        <v>0</v>
      </c>
      <c r="AN50" s="36">
        <f t="shared" si="7"/>
        <v>6.0205999132796242</v>
      </c>
      <c r="AO50" s="36" t="e">
        <f t="shared" si="8"/>
        <v>#N/A</v>
      </c>
      <c r="AP50" s="36" t="e">
        <f t="shared" si="9"/>
        <v>#N/A</v>
      </c>
      <c r="AR50" s="36">
        <f t="shared" si="24"/>
        <v>0</v>
      </c>
      <c r="AS50" s="36">
        <f t="shared" si="25"/>
        <v>6.0205999132795505</v>
      </c>
      <c r="AT50" s="36" t="e">
        <f t="shared" si="26"/>
        <v>#N/A</v>
      </c>
      <c r="AU50" s="36" t="e">
        <f t="shared" si="27"/>
        <v>#N/A</v>
      </c>
      <c r="AW50" s="37"/>
      <c r="BE50" s="22">
        <v>46</v>
      </c>
      <c r="BF50" s="22">
        <f t="shared" si="28"/>
        <v>9.200000000000033</v>
      </c>
      <c r="BG50" s="36">
        <f t="shared" si="29"/>
        <v>1.2</v>
      </c>
      <c r="BH50" s="36">
        <f t="shared" si="30"/>
        <v>10.376897416858307</v>
      </c>
      <c r="BI50" s="36">
        <f t="shared" si="31"/>
        <v>8.287339742040233</v>
      </c>
      <c r="BJ50" s="36">
        <f t="shared" si="32"/>
        <v>1.9820891915224328</v>
      </c>
      <c r="BK50" s="36">
        <f t="shared" si="33"/>
        <v>0.49517179619407914</v>
      </c>
      <c r="BL50" s="36">
        <f t="shared" si="34"/>
        <v>0.24982316553259654</v>
      </c>
      <c r="BM50" s="36">
        <f t="shared" si="35"/>
        <v>-12.047345859148679</v>
      </c>
      <c r="BN50" s="36">
        <f t="shared" si="36"/>
        <v>-41.857555270331346</v>
      </c>
      <c r="BO50" s="38">
        <f t="shared" si="37"/>
        <v>-3.0028313542025051</v>
      </c>
      <c r="BP50" s="38">
        <f t="shared" si="38"/>
        <v>9.5506188384789485</v>
      </c>
      <c r="BQ50" s="38">
        <f t="shared" si="39"/>
        <v>13.984317260651473</v>
      </c>
      <c r="BR50" s="38">
        <f t="shared" si="40"/>
        <v>4.4336984221725242</v>
      </c>
      <c r="BU50" s="36" t="e">
        <f t="shared" si="41"/>
        <v>#N/A</v>
      </c>
      <c r="BV50" s="36" t="e">
        <f t="shared" si="42"/>
        <v>#N/A</v>
      </c>
      <c r="BW50" s="36">
        <f t="shared" si="43"/>
        <v>-12.047345859148679</v>
      </c>
      <c r="BY50" s="38" t="e">
        <f t="shared" si="44"/>
        <v>#N/A</v>
      </c>
      <c r="BZ50" s="38" t="e">
        <f t="shared" si="45"/>
        <v>#N/A</v>
      </c>
      <c r="CA50" s="38">
        <f t="shared" si="46"/>
        <v>4.4336984221725242</v>
      </c>
      <c r="CC50" s="36" t="e">
        <f t="shared" si="47"/>
        <v>#N/A</v>
      </c>
      <c r="CD50" s="36">
        <f t="shared" si="48"/>
        <v>-41.857555270331346</v>
      </c>
    </row>
    <row r="51" spans="2:82">
      <c r="E51" s="37"/>
      <c r="F51" s="49">
        <v>47</v>
      </c>
      <c r="G51" s="49">
        <v>39.335076185666772</v>
      </c>
      <c r="H51" s="49">
        <v>39.335076185666772</v>
      </c>
      <c r="I51" s="49">
        <v>25.422602343004687</v>
      </c>
      <c r="K51" s="49"/>
      <c r="L51" s="49">
        <f t="shared" si="11"/>
        <v>0</v>
      </c>
      <c r="M51" s="49">
        <f t="shared" si="0"/>
        <v>0</v>
      </c>
      <c r="N51" s="49">
        <f t="shared" si="1"/>
        <v>1</v>
      </c>
      <c r="O51" s="49">
        <f t="shared" si="2"/>
        <v>0</v>
      </c>
      <c r="Q51" s="49">
        <f t="shared" si="12"/>
        <v>2</v>
      </c>
      <c r="R51" s="49">
        <f t="shared" si="13"/>
        <v>0</v>
      </c>
      <c r="S51" s="49">
        <f t="shared" si="3"/>
        <v>2</v>
      </c>
      <c r="U51" s="49"/>
      <c r="V51" s="49">
        <f t="shared" si="14"/>
        <v>0</v>
      </c>
      <c r="W51" s="49">
        <f t="shared" si="4"/>
        <v>0</v>
      </c>
      <c r="X51" s="49">
        <f t="shared" si="15"/>
        <v>0.99999999999998679</v>
      </c>
      <c r="Y51" s="49">
        <f t="shared" si="16"/>
        <v>0</v>
      </c>
      <c r="AA51" s="49">
        <f t="shared" si="17"/>
        <v>1.9999999999999831</v>
      </c>
      <c r="AB51" s="49">
        <f t="shared" si="18"/>
        <v>0</v>
      </c>
      <c r="AC51" s="49">
        <f t="shared" si="5"/>
        <v>1.9999999999999831</v>
      </c>
      <c r="AE51" s="53">
        <v>0</v>
      </c>
      <c r="AF51" s="53">
        <f t="shared" si="19"/>
        <v>0</v>
      </c>
      <c r="AG51" s="53">
        <f t="shared" si="6"/>
        <v>6.0205999132796242</v>
      </c>
      <c r="AI51" s="53">
        <f t="shared" si="20"/>
        <v>-3.182280639625853E-14</v>
      </c>
      <c r="AJ51" s="53">
        <f t="shared" si="21"/>
        <v>-1.1475496851984192E-13</v>
      </c>
      <c r="AK51" s="53">
        <f t="shared" si="22"/>
        <v>6.0205999132795505</v>
      </c>
      <c r="AM51" s="53">
        <f t="shared" si="23"/>
        <v>0</v>
      </c>
      <c r="AN51" s="53">
        <f t="shared" si="7"/>
        <v>6.0205999132796242</v>
      </c>
      <c r="AO51" s="53" t="e">
        <f t="shared" si="8"/>
        <v>#N/A</v>
      </c>
      <c r="AP51" s="53" t="e">
        <f t="shared" si="9"/>
        <v>#N/A</v>
      </c>
      <c r="AR51" s="53">
        <f t="shared" si="24"/>
        <v>0</v>
      </c>
      <c r="AS51" s="53">
        <f t="shared" si="25"/>
        <v>6.0205999132795505</v>
      </c>
      <c r="AT51" s="53" t="e">
        <f t="shared" si="26"/>
        <v>#N/A</v>
      </c>
      <c r="AU51" s="53" t="e">
        <f t="shared" si="27"/>
        <v>#N/A</v>
      </c>
      <c r="AW51" s="37"/>
      <c r="BE51" s="22">
        <v>47</v>
      </c>
      <c r="BF51" s="22">
        <f t="shared" si="28"/>
        <v>9.4000000000000341</v>
      </c>
      <c r="BG51" s="36">
        <f t="shared" si="29"/>
        <v>1.2</v>
      </c>
      <c r="BH51" s="36">
        <f t="shared" si="30"/>
        <v>10.554619841567039</v>
      </c>
      <c r="BI51" s="36">
        <f t="shared" si="31"/>
        <v>8.0993826925266035</v>
      </c>
      <c r="BJ51" s="36">
        <f t="shared" si="32"/>
        <v>1.9487140721534688</v>
      </c>
      <c r="BK51" s="36">
        <f t="shared" si="33"/>
        <v>0.50666292253644607</v>
      </c>
      <c r="BL51" s="36">
        <f t="shared" si="34"/>
        <v>0.25999859588253871</v>
      </c>
      <c r="BM51" s="36">
        <f t="shared" si="35"/>
        <v>-11.70057994843841</v>
      </c>
      <c r="BN51" s="36">
        <f t="shared" si="36"/>
        <v>-40.792738211853795</v>
      </c>
      <c r="BO51" s="38">
        <f t="shared" si="37"/>
        <v>-2.8461746172343818</v>
      </c>
      <c r="BP51" s="38">
        <f t="shared" si="38"/>
        <v>9.0852308241359552</v>
      </c>
      <c r="BQ51" s="38">
        <f t="shared" si="39"/>
        <v>13.707981171411809</v>
      </c>
      <c r="BR51" s="38">
        <f t="shared" si="40"/>
        <v>4.6227503472758542</v>
      </c>
      <c r="BU51" s="36" t="e">
        <f t="shared" si="41"/>
        <v>#N/A</v>
      </c>
      <c r="BV51" s="36" t="e">
        <f t="shared" si="42"/>
        <v>#N/A</v>
      </c>
      <c r="BW51" s="36">
        <f t="shared" si="43"/>
        <v>-11.70057994843841</v>
      </c>
      <c r="BY51" s="38" t="e">
        <f t="shared" si="44"/>
        <v>#N/A</v>
      </c>
      <c r="BZ51" s="38" t="e">
        <f t="shared" si="45"/>
        <v>#N/A</v>
      </c>
      <c r="CA51" s="38">
        <f t="shared" si="46"/>
        <v>4.6227503472758542</v>
      </c>
      <c r="CC51" s="36" t="e">
        <f t="shared" si="47"/>
        <v>#N/A</v>
      </c>
      <c r="CD51" s="36">
        <f t="shared" si="48"/>
        <v>-40.792738211853795</v>
      </c>
    </row>
    <row r="52" spans="2:82">
      <c r="E52" s="37"/>
      <c r="F52" s="37">
        <v>48</v>
      </c>
      <c r="G52" s="37">
        <v>39.905246299377595</v>
      </c>
      <c r="H52" s="37">
        <v>40</v>
      </c>
      <c r="I52" s="52">
        <v>25.059361681363612</v>
      </c>
      <c r="L52" s="37">
        <f t="shared" si="11"/>
        <v>0</v>
      </c>
      <c r="M52" s="37">
        <f t="shared" si="0"/>
        <v>0</v>
      </c>
      <c r="N52" s="37">
        <f t="shared" si="1"/>
        <v>1</v>
      </c>
      <c r="O52" s="37">
        <f t="shared" si="2"/>
        <v>0</v>
      </c>
      <c r="Q52" s="37">
        <f t="shared" si="12"/>
        <v>2</v>
      </c>
      <c r="R52" s="37">
        <f t="shared" si="13"/>
        <v>0</v>
      </c>
      <c r="S52" s="37">
        <f t="shared" si="3"/>
        <v>2</v>
      </c>
      <c r="V52" s="37">
        <f t="shared" si="14"/>
        <v>0</v>
      </c>
      <c r="W52" s="37">
        <f t="shared" si="4"/>
        <v>0</v>
      </c>
      <c r="X52" s="37">
        <f t="shared" si="15"/>
        <v>0.99999999999998679</v>
      </c>
      <c r="Y52" s="37">
        <f t="shared" si="16"/>
        <v>0</v>
      </c>
      <c r="AA52" s="37">
        <f t="shared" si="17"/>
        <v>1.9999999999999831</v>
      </c>
      <c r="AB52" s="37">
        <f t="shared" si="18"/>
        <v>0</v>
      </c>
      <c r="AC52" s="37">
        <f t="shared" si="5"/>
        <v>1.9999999999999831</v>
      </c>
      <c r="AE52" s="36">
        <v>0</v>
      </c>
      <c r="AF52" s="36">
        <f t="shared" si="19"/>
        <v>0</v>
      </c>
      <c r="AG52" s="36">
        <f t="shared" si="6"/>
        <v>6.0205999132796242</v>
      </c>
      <c r="AI52" s="36">
        <f t="shared" si="20"/>
        <v>-3.182280639625853E-14</v>
      </c>
      <c r="AJ52" s="36">
        <f t="shared" si="21"/>
        <v>-1.1475496851984192E-13</v>
      </c>
      <c r="AK52" s="36">
        <f t="shared" si="22"/>
        <v>6.0205999132795505</v>
      </c>
      <c r="AM52" s="36">
        <f t="shared" si="23"/>
        <v>0</v>
      </c>
      <c r="AN52" s="36">
        <f t="shared" si="7"/>
        <v>6.0205999132796242</v>
      </c>
      <c r="AO52" s="36" t="e">
        <f t="shared" si="8"/>
        <v>#N/A</v>
      </c>
      <c r="AP52" s="36" t="e">
        <f t="shared" si="9"/>
        <v>#N/A</v>
      </c>
      <c r="AR52" s="36">
        <f t="shared" si="24"/>
        <v>0</v>
      </c>
      <c r="AS52" s="36">
        <f t="shared" si="25"/>
        <v>6.0205999132795505</v>
      </c>
      <c r="AT52" s="36" t="e">
        <f t="shared" si="26"/>
        <v>#N/A</v>
      </c>
      <c r="AU52" s="36" t="e">
        <f t="shared" si="27"/>
        <v>#N/A</v>
      </c>
      <c r="AW52" s="37"/>
      <c r="BE52" s="22">
        <v>48</v>
      </c>
      <c r="BF52" s="22">
        <f t="shared" si="28"/>
        <v>9.6000000000000352</v>
      </c>
      <c r="BG52" s="36">
        <f t="shared" si="29"/>
        <v>1.2</v>
      </c>
      <c r="BH52" s="36">
        <f t="shared" si="30"/>
        <v>10.733126291999021</v>
      </c>
      <c r="BI52" s="36">
        <f t="shared" si="31"/>
        <v>7.9120161779409601</v>
      </c>
      <c r="BJ52" s="36">
        <f t="shared" si="32"/>
        <v>1.9163043135739692</v>
      </c>
      <c r="BK52" s="36">
        <f t="shared" si="33"/>
        <v>0.5186613390879824</v>
      </c>
      <c r="BL52" s="36">
        <f t="shared" si="34"/>
        <v>0.27065708479289613</v>
      </c>
      <c r="BM52" s="36">
        <f t="shared" si="35"/>
        <v>-11.351612004291269</v>
      </c>
      <c r="BN52" s="36">
        <f t="shared" si="36"/>
        <v>-39.727357730176472</v>
      </c>
      <c r="BO52" s="38">
        <f t="shared" si="37"/>
        <v>-2.6947120773327962</v>
      </c>
      <c r="BP52" s="38">
        <f t="shared" si="38"/>
        <v>8.610247376313346</v>
      </c>
      <c r="BQ52" s="38">
        <f t="shared" si="39"/>
        <v>13.432179250211282</v>
      </c>
      <c r="BR52" s="38">
        <f t="shared" si="40"/>
        <v>4.8219318738979364</v>
      </c>
      <c r="BU52" s="36" t="e">
        <f t="shared" si="41"/>
        <v>#N/A</v>
      </c>
      <c r="BV52" s="36" t="e">
        <f t="shared" si="42"/>
        <v>#N/A</v>
      </c>
      <c r="BW52" s="36">
        <f t="shared" si="43"/>
        <v>-11.351612004291269</v>
      </c>
      <c r="BY52" s="38" t="e">
        <f t="shared" si="44"/>
        <v>#N/A</v>
      </c>
      <c r="BZ52" s="38" t="e">
        <f t="shared" si="45"/>
        <v>#N/A</v>
      </c>
      <c r="CA52" s="38">
        <f t="shared" si="46"/>
        <v>4.8219318738979364</v>
      </c>
      <c r="CC52" s="36" t="e">
        <f t="shared" si="47"/>
        <v>#N/A</v>
      </c>
      <c r="CD52" s="36">
        <f t="shared" si="48"/>
        <v>-39.727357730176472</v>
      </c>
    </row>
    <row r="53" spans="2:82">
      <c r="E53" s="37"/>
      <c r="F53" s="49">
        <v>49</v>
      </c>
      <c r="G53" s="49">
        <v>40.483681147521231</v>
      </c>
      <c r="H53" s="49">
        <v>40.483681147521231</v>
      </c>
      <c r="I53" s="49">
        <v>24.701311038292989</v>
      </c>
      <c r="K53" s="49"/>
      <c r="L53" s="49">
        <f t="shared" si="11"/>
        <v>0</v>
      </c>
      <c r="M53" s="49">
        <f t="shared" si="0"/>
        <v>0</v>
      </c>
      <c r="N53" s="49">
        <f t="shared" si="1"/>
        <v>1</v>
      </c>
      <c r="O53" s="49">
        <f t="shared" si="2"/>
        <v>0</v>
      </c>
      <c r="Q53" s="49">
        <f t="shared" si="12"/>
        <v>2</v>
      </c>
      <c r="R53" s="49">
        <f t="shared" si="13"/>
        <v>0</v>
      </c>
      <c r="S53" s="49">
        <f t="shared" si="3"/>
        <v>2</v>
      </c>
      <c r="U53" s="49"/>
      <c r="V53" s="49">
        <f t="shared" si="14"/>
        <v>0</v>
      </c>
      <c r="W53" s="49">
        <f t="shared" si="4"/>
        <v>0</v>
      </c>
      <c r="X53" s="49">
        <f t="shared" si="15"/>
        <v>0.99999999999998679</v>
      </c>
      <c r="Y53" s="49">
        <f t="shared" si="16"/>
        <v>0</v>
      </c>
      <c r="AA53" s="49">
        <f t="shared" si="17"/>
        <v>1.9999999999999831</v>
      </c>
      <c r="AB53" s="49">
        <f t="shared" si="18"/>
        <v>0</v>
      </c>
      <c r="AC53" s="49">
        <f t="shared" si="5"/>
        <v>1.9999999999999831</v>
      </c>
      <c r="AE53" s="53">
        <v>0</v>
      </c>
      <c r="AF53" s="53">
        <f t="shared" si="19"/>
        <v>0</v>
      </c>
      <c r="AG53" s="53">
        <f t="shared" si="6"/>
        <v>6.0205999132796242</v>
      </c>
      <c r="AI53" s="53">
        <f t="shared" si="20"/>
        <v>-3.182280639625853E-14</v>
      </c>
      <c r="AJ53" s="53">
        <f t="shared" si="21"/>
        <v>-1.1475496851984192E-13</v>
      </c>
      <c r="AK53" s="53">
        <f t="shared" si="22"/>
        <v>6.0205999132795505</v>
      </c>
      <c r="AM53" s="53">
        <f t="shared" si="23"/>
        <v>0</v>
      </c>
      <c r="AN53" s="53">
        <f t="shared" si="7"/>
        <v>6.0205999132796242</v>
      </c>
      <c r="AO53" s="53" t="e">
        <f t="shared" si="8"/>
        <v>#N/A</v>
      </c>
      <c r="AP53" s="53" t="e">
        <f t="shared" si="9"/>
        <v>#N/A</v>
      </c>
      <c r="AR53" s="53">
        <f t="shared" si="24"/>
        <v>0</v>
      </c>
      <c r="AS53" s="53">
        <f t="shared" si="25"/>
        <v>6.0205999132795505</v>
      </c>
      <c r="AT53" s="53" t="e">
        <f t="shared" si="26"/>
        <v>#N/A</v>
      </c>
      <c r="AU53" s="53" t="e">
        <f t="shared" si="27"/>
        <v>#N/A</v>
      </c>
      <c r="AW53" s="37"/>
      <c r="BE53" s="22">
        <v>49</v>
      </c>
      <c r="BF53" s="22">
        <f t="shared" si="28"/>
        <v>9.8000000000000362</v>
      </c>
      <c r="BG53" s="36">
        <f t="shared" si="29"/>
        <v>1.2</v>
      </c>
      <c r="BH53" s="36">
        <f t="shared" si="30"/>
        <v>10.912378292563025</v>
      </c>
      <c r="BI53" s="36">
        <f t="shared" si="31"/>
        <v>7.7252831663311525</v>
      </c>
      <c r="BJ53" s="36">
        <f t="shared" si="32"/>
        <v>1.8848261726327165</v>
      </c>
      <c r="BK53" s="36">
        <f t="shared" si="33"/>
        <v>0.53119825090961992</v>
      </c>
      <c r="BL53" s="36">
        <f t="shared" si="34"/>
        <v>0.28182877478173207</v>
      </c>
      <c r="BM53" s="36">
        <f t="shared" si="35"/>
        <v>-11.000293347958154</v>
      </c>
      <c r="BN53" s="36">
        <f t="shared" si="36"/>
        <v>-38.661650979917866</v>
      </c>
      <c r="BO53" s="38">
        <f t="shared" si="37"/>
        <v>-2.548253725243173</v>
      </c>
      <c r="BP53" s="38">
        <f t="shared" si="38"/>
        <v>8.1248533554252802</v>
      </c>
      <c r="BQ53" s="38">
        <f t="shared" si="39"/>
        <v>13.156893677919248</v>
      </c>
      <c r="BR53" s="38">
        <f t="shared" si="40"/>
        <v>5.0320403224939678</v>
      </c>
      <c r="BU53" s="36" t="e">
        <f t="shared" si="41"/>
        <v>#N/A</v>
      </c>
      <c r="BV53" s="36" t="e">
        <f t="shared" si="42"/>
        <v>#N/A</v>
      </c>
      <c r="BW53" s="36">
        <f t="shared" si="43"/>
        <v>-11.000293347958154</v>
      </c>
      <c r="BY53" s="38" t="e">
        <f t="shared" si="44"/>
        <v>#N/A</v>
      </c>
      <c r="BZ53" s="38" t="e">
        <f t="shared" si="45"/>
        <v>#N/A</v>
      </c>
      <c r="CA53" s="38">
        <f t="shared" si="46"/>
        <v>5.0320403224939678</v>
      </c>
      <c r="CC53" s="36" t="e">
        <f t="shared" si="47"/>
        <v>#N/A</v>
      </c>
      <c r="CD53" s="36">
        <f t="shared" si="48"/>
        <v>-38.661650979917866</v>
      </c>
    </row>
    <row r="54" spans="2:82">
      <c r="B54" s="35"/>
      <c r="C54" s="36"/>
      <c r="D54" s="36"/>
      <c r="E54" s="37"/>
      <c r="F54" s="37">
        <v>50</v>
      </c>
      <c r="G54" s="37">
        <v>41.070500529142926</v>
      </c>
      <c r="H54" s="37">
        <v>41.070500529142926</v>
      </c>
      <c r="I54" s="52">
        <v>24.348376258293154</v>
      </c>
      <c r="L54" s="37">
        <f t="shared" si="11"/>
        <v>0</v>
      </c>
      <c r="M54" s="37">
        <f t="shared" si="0"/>
        <v>0</v>
      </c>
      <c r="N54" s="37">
        <f t="shared" si="1"/>
        <v>1</v>
      </c>
      <c r="O54" s="37">
        <f t="shared" si="2"/>
        <v>0</v>
      </c>
      <c r="Q54" s="37">
        <f t="shared" si="12"/>
        <v>2</v>
      </c>
      <c r="R54" s="37">
        <f t="shared" si="13"/>
        <v>0</v>
      </c>
      <c r="S54" s="37">
        <f t="shared" si="3"/>
        <v>2</v>
      </c>
      <c r="V54" s="37">
        <f t="shared" si="14"/>
        <v>0</v>
      </c>
      <c r="W54" s="37">
        <f t="shared" si="4"/>
        <v>0</v>
      </c>
      <c r="X54" s="37">
        <f t="shared" si="15"/>
        <v>0.99999999999998679</v>
      </c>
      <c r="Y54" s="37">
        <f t="shared" si="16"/>
        <v>0</v>
      </c>
      <c r="AA54" s="37">
        <f t="shared" si="17"/>
        <v>1.9999999999999831</v>
      </c>
      <c r="AB54" s="37">
        <f t="shared" si="18"/>
        <v>0</v>
      </c>
      <c r="AC54" s="37">
        <f t="shared" si="5"/>
        <v>1.9999999999999831</v>
      </c>
      <c r="AE54" s="36">
        <v>0</v>
      </c>
      <c r="AF54" s="36">
        <f t="shared" si="19"/>
        <v>0</v>
      </c>
      <c r="AG54" s="36">
        <f t="shared" si="6"/>
        <v>6.0205999132796242</v>
      </c>
      <c r="AI54" s="36">
        <f t="shared" si="20"/>
        <v>-3.182280639625853E-14</v>
      </c>
      <c r="AJ54" s="36">
        <f t="shared" si="21"/>
        <v>-1.1475496851984192E-13</v>
      </c>
      <c r="AK54" s="36">
        <f t="shared" si="22"/>
        <v>6.0205999132795505</v>
      </c>
      <c r="AM54" s="36">
        <f t="shared" si="23"/>
        <v>0</v>
      </c>
      <c r="AN54" s="36">
        <f t="shared" si="7"/>
        <v>6.0205999132796242</v>
      </c>
      <c r="AO54" s="36" t="e">
        <f t="shared" si="8"/>
        <v>#N/A</v>
      </c>
      <c r="AP54" s="36" t="e">
        <f t="shared" si="9"/>
        <v>#N/A</v>
      </c>
      <c r="AR54" s="36">
        <f t="shared" si="24"/>
        <v>0</v>
      </c>
      <c r="AS54" s="36">
        <f t="shared" si="25"/>
        <v>6.0205999132795505</v>
      </c>
      <c r="AT54" s="36" t="e">
        <f t="shared" si="26"/>
        <v>#N/A</v>
      </c>
      <c r="AU54" s="36" t="e">
        <f t="shared" si="27"/>
        <v>#N/A</v>
      </c>
      <c r="AW54" s="37"/>
      <c r="BE54" s="22">
        <v>50</v>
      </c>
      <c r="BF54" s="22">
        <f t="shared" si="28"/>
        <v>10.000000000000037</v>
      </c>
      <c r="BG54" s="36">
        <f t="shared" si="29"/>
        <v>1.2</v>
      </c>
      <c r="BH54" s="36">
        <f t="shared" si="30"/>
        <v>11.092339699089672</v>
      </c>
      <c r="BI54" s="36">
        <f t="shared" si="31"/>
        <v>7.5392307299882706</v>
      </c>
      <c r="BJ54" s="36">
        <f t="shared" si="32"/>
        <v>1.8542468739196543</v>
      </c>
      <c r="BK54" s="36">
        <f t="shared" si="33"/>
        <v>0.54430711205240201</v>
      </c>
      <c r="BL54" s="36">
        <f t="shared" si="34"/>
        <v>0.29354619371788526</v>
      </c>
      <c r="BM54" s="36">
        <f t="shared" si="35"/>
        <v>-10.646470931039662</v>
      </c>
      <c r="BN54" s="36">
        <f t="shared" si="36"/>
        <v>-37.595860277950798</v>
      </c>
      <c r="BO54" s="38">
        <f t="shared" si="37"/>
        <v>-2.4066188606794112</v>
      </c>
      <c r="BP54" s="38">
        <f t="shared" si="38"/>
        <v>7.6281463189163485</v>
      </c>
      <c r="BQ54" s="38">
        <f t="shared" si="39"/>
        <v>12.882109778694097</v>
      </c>
      <c r="BR54" s="38">
        <f t="shared" si="40"/>
        <v>5.2539634597777489</v>
      </c>
      <c r="BU54" s="36" t="e">
        <f t="shared" si="41"/>
        <v>#N/A</v>
      </c>
      <c r="BV54" s="36" t="e">
        <f t="shared" si="42"/>
        <v>#N/A</v>
      </c>
      <c r="BW54" s="36">
        <f t="shared" si="43"/>
        <v>-10.646470931039662</v>
      </c>
      <c r="BY54" s="38" t="e">
        <f t="shared" si="44"/>
        <v>#N/A</v>
      </c>
      <c r="BZ54" s="38" t="e">
        <f t="shared" si="45"/>
        <v>#N/A</v>
      </c>
      <c r="CA54" s="38">
        <f t="shared" si="46"/>
        <v>5.2539634597777489</v>
      </c>
      <c r="CC54" s="36" t="e">
        <f t="shared" si="47"/>
        <v>#N/A</v>
      </c>
      <c r="CD54" s="36">
        <f t="shared" si="48"/>
        <v>-37.595860277950798</v>
      </c>
    </row>
    <row r="55" spans="2:82">
      <c r="B55" s="35"/>
      <c r="C55" s="36"/>
      <c r="D55" s="36"/>
      <c r="E55" s="37"/>
      <c r="F55" s="49">
        <v>51</v>
      </c>
      <c r="G55" s="49">
        <v>41.66582597979999</v>
      </c>
      <c r="H55" s="49">
        <v>41.66582597979999</v>
      </c>
      <c r="I55" s="49">
        <v>24.000484245405577</v>
      </c>
      <c r="K55" s="49"/>
      <c r="L55" s="49">
        <f t="shared" si="11"/>
        <v>0</v>
      </c>
      <c r="M55" s="49">
        <f t="shared" si="0"/>
        <v>0</v>
      </c>
      <c r="N55" s="49">
        <f t="shared" si="1"/>
        <v>1</v>
      </c>
      <c r="O55" s="49">
        <f t="shared" si="2"/>
        <v>0</v>
      </c>
      <c r="Q55" s="49">
        <f t="shared" si="12"/>
        <v>2</v>
      </c>
      <c r="R55" s="49">
        <f t="shared" si="13"/>
        <v>0</v>
      </c>
      <c r="S55" s="49">
        <f t="shared" si="3"/>
        <v>2</v>
      </c>
      <c r="U55" s="49"/>
      <c r="V55" s="49">
        <f t="shared" si="14"/>
        <v>0</v>
      </c>
      <c r="W55" s="49">
        <f t="shared" si="4"/>
        <v>0</v>
      </c>
      <c r="X55" s="49">
        <f t="shared" si="15"/>
        <v>0.99999999999998679</v>
      </c>
      <c r="Y55" s="49">
        <f t="shared" si="16"/>
        <v>0</v>
      </c>
      <c r="AA55" s="49">
        <f t="shared" si="17"/>
        <v>1.9999999999999831</v>
      </c>
      <c r="AB55" s="49">
        <f t="shared" si="18"/>
        <v>0</v>
      </c>
      <c r="AC55" s="49">
        <f t="shared" si="5"/>
        <v>1.9999999999999831</v>
      </c>
      <c r="AE55" s="53">
        <v>0</v>
      </c>
      <c r="AF55" s="53">
        <f t="shared" si="19"/>
        <v>0</v>
      </c>
      <c r="AG55" s="53">
        <f t="shared" si="6"/>
        <v>6.0205999132796242</v>
      </c>
      <c r="AI55" s="53">
        <f t="shared" si="20"/>
        <v>-3.182280639625853E-14</v>
      </c>
      <c r="AJ55" s="53">
        <f t="shared" si="21"/>
        <v>-1.1475496851984192E-13</v>
      </c>
      <c r="AK55" s="53">
        <f t="shared" si="22"/>
        <v>6.0205999132795505</v>
      </c>
      <c r="AM55" s="53">
        <f t="shared" si="23"/>
        <v>0</v>
      </c>
      <c r="AN55" s="53">
        <f t="shared" si="7"/>
        <v>6.0205999132796242</v>
      </c>
      <c r="AO55" s="53" t="e">
        <f t="shared" si="8"/>
        <v>#N/A</v>
      </c>
      <c r="AP55" s="53" t="e">
        <f t="shared" si="9"/>
        <v>#N/A</v>
      </c>
      <c r="AR55" s="53">
        <f t="shared" si="24"/>
        <v>0</v>
      </c>
      <c r="AS55" s="53">
        <f t="shared" si="25"/>
        <v>6.0205999132795505</v>
      </c>
      <c r="AT55" s="53" t="e">
        <f t="shared" si="26"/>
        <v>#N/A</v>
      </c>
      <c r="AU55" s="53" t="e">
        <f t="shared" si="27"/>
        <v>#N/A</v>
      </c>
      <c r="AW55" s="37"/>
      <c r="BE55" s="22">
        <v>51</v>
      </c>
      <c r="BF55" s="22">
        <f t="shared" si="28"/>
        <v>10.200000000000037</v>
      </c>
      <c r="BG55" s="36">
        <f t="shared" si="29"/>
        <v>1.2</v>
      </c>
      <c r="BH55" s="36">
        <f t="shared" si="30"/>
        <v>11.272976536833594</v>
      </c>
      <c r="BI55" s="36">
        <f t="shared" si="31"/>
        <v>7.3539105243400602</v>
      </c>
      <c r="BJ55" s="36">
        <f t="shared" si="32"/>
        <v>1.8245346421406747</v>
      </c>
      <c r="BK55" s="36">
        <f t="shared" si="33"/>
        <v>0.55802377417488369</v>
      </c>
      <c r="BL55" s="36">
        <f t="shared" si="34"/>
        <v>0.30584443906209979</v>
      </c>
      <c r="BM55" s="36">
        <f t="shared" si="35"/>
        <v>-10.289988230843598</v>
      </c>
      <c r="BN55" s="36">
        <f t="shared" si="36"/>
        <v>-36.530234969604948</v>
      </c>
      <c r="BO55" s="38">
        <f t="shared" si="37"/>
        <v>-2.2696360380675626</v>
      </c>
      <c r="BP55" s="38">
        <f t="shared" si="38"/>
        <v>7.1191243744166783</v>
      </c>
      <c r="BQ55" s="38">
        <f t="shared" si="39"/>
        <v>12.607817109887712</v>
      </c>
      <c r="BR55" s="38">
        <f t="shared" si="40"/>
        <v>5.4886927354710338</v>
      </c>
      <c r="BU55" s="36" t="e">
        <f t="shared" si="41"/>
        <v>#N/A</v>
      </c>
      <c r="BV55" s="36" t="e">
        <f t="shared" si="42"/>
        <v>#N/A</v>
      </c>
      <c r="BW55" s="36">
        <f t="shared" si="43"/>
        <v>-10.289988230843598</v>
      </c>
      <c r="BY55" s="38" t="e">
        <f t="shared" si="44"/>
        <v>#N/A</v>
      </c>
      <c r="BZ55" s="38" t="e">
        <f t="shared" si="45"/>
        <v>#N/A</v>
      </c>
      <c r="CA55" s="38">
        <f t="shared" si="46"/>
        <v>5.4886927354710338</v>
      </c>
      <c r="CC55" s="36" t="e">
        <f t="shared" si="47"/>
        <v>#N/A</v>
      </c>
      <c r="CD55" s="36">
        <f t="shared" si="48"/>
        <v>-36.530234969604948</v>
      </c>
    </row>
    <row r="56" spans="2:82">
      <c r="B56" s="35"/>
      <c r="C56" s="36"/>
      <c r="D56" s="36"/>
      <c r="E56" s="37"/>
      <c r="F56" s="37">
        <v>52</v>
      </c>
      <c r="G56" s="37">
        <v>42.269780796732938</v>
      </c>
      <c r="H56" s="37">
        <v>42.269780796732938</v>
      </c>
      <c r="I56" s="52">
        <v>23.657562948074023</v>
      </c>
      <c r="L56" s="37">
        <f t="shared" si="11"/>
        <v>0</v>
      </c>
      <c r="M56" s="37">
        <f t="shared" si="0"/>
        <v>0</v>
      </c>
      <c r="N56" s="37">
        <f t="shared" si="1"/>
        <v>1</v>
      </c>
      <c r="O56" s="37">
        <f t="shared" si="2"/>
        <v>0</v>
      </c>
      <c r="Q56" s="37">
        <f t="shared" si="12"/>
        <v>2</v>
      </c>
      <c r="R56" s="37">
        <f t="shared" si="13"/>
        <v>0</v>
      </c>
      <c r="S56" s="37">
        <f t="shared" si="3"/>
        <v>2</v>
      </c>
      <c r="V56" s="37">
        <f t="shared" si="14"/>
        <v>0</v>
      </c>
      <c r="W56" s="37">
        <f t="shared" si="4"/>
        <v>0</v>
      </c>
      <c r="X56" s="37">
        <f t="shared" si="15"/>
        <v>0.99999999999998679</v>
      </c>
      <c r="Y56" s="37">
        <f t="shared" si="16"/>
        <v>0</v>
      </c>
      <c r="AA56" s="37">
        <f t="shared" si="17"/>
        <v>1.9999999999999831</v>
      </c>
      <c r="AB56" s="37">
        <f t="shared" si="18"/>
        <v>0</v>
      </c>
      <c r="AC56" s="37">
        <f t="shared" si="5"/>
        <v>1.9999999999999831</v>
      </c>
      <c r="AE56" s="36">
        <v>0</v>
      </c>
      <c r="AF56" s="36">
        <f t="shared" si="19"/>
        <v>0</v>
      </c>
      <c r="AG56" s="36">
        <f t="shared" si="6"/>
        <v>6.0205999132796242</v>
      </c>
      <c r="AI56" s="36">
        <f t="shared" si="20"/>
        <v>-3.182280639625853E-14</v>
      </c>
      <c r="AJ56" s="36">
        <f t="shared" si="21"/>
        <v>-1.1475496851984192E-13</v>
      </c>
      <c r="AK56" s="36">
        <f t="shared" si="22"/>
        <v>6.0205999132795505</v>
      </c>
      <c r="AM56" s="36">
        <f t="shared" si="23"/>
        <v>0</v>
      </c>
      <c r="AN56" s="36">
        <f t="shared" si="7"/>
        <v>6.0205999132796242</v>
      </c>
      <c r="AO56" s="36" t="e">
        <f t="shared" si="8"/>
        <v>#N/A</v>
      </c>
      <c r="AP56" s="36" t="e">
        <f t="shared" si="9"/>
        <v>#N/A</v>
      </c>
      <c r="AR56" s="36">
        <f t="shared" si="24"/>
        <v>0</v>
      </c>
      <c r="AS56" s="36">
        <f t="shared" si="25"/>
        <v>6.0205999132795505</v>
      </c>
      <c r="AT56" s="36" t="e">
        <f t="shared" si="26"/>
        <v>#N/A</v>
      </c>
      <c r="AU56" s="36" t="e">
        <f t="shared" si="27"/>
        <v>#N/A</v>
      </c>
      <c r="AW56" s="37"/>
      <c r="BE56" s="22">
        <v>52</v>
      </c>
      <c r="BF56" s="22">
        <f t="shared" si="28"/>
        <v>10.400000000000038</v>
      </c>
      <c r="BG56" s="36">
        <f t="shared" si="29"/>
        <v>1.2</v>
      </c>
      <c r="BH56" s="36">
        <f t="shared" si="30"/>
        <v>11.454256850621118</v>
      </c>
      <c r="BI56" s="36">
        <f t="shared" si="31"/>
        <v>7.1693793315739338</v>
      </c>
      <c r="BJ56" s="36">
        <f t="shared" si="32"/>
        <v>1.7956587214452582</v>
      </c>
      <c r="BK56" s="36">
        <f t="shared" si="33"/>
        <v>0.57238663431632653</v>
      </c>
      <c r="BL56" s="36">
        <f t="shared" si="34"/>
        <v>0.31876137012028322</v>
      </c>
      <c r="BM56" s="36">
        <f t="shared" si="35"/>
        <v>-9.930686302615241</v>
      </c>
      <c r="BN56" s="36">
        <f t="shared" si="36"/>
        <v>-35.46503344798812</v>
      </c>
      <c r="BO56" s="38">
        <f t="shared" si="37"/>
        <v>-2.137142997040872</v>
      </c>
      <c r="BP56" s="38">
        <f t="shared" si="38"/>
        <v>6.5966716388646462</v>
      </c>
      <c r="BQ56" s="38">
        <f t="shared" si="39"/>
        <v>12.334010643931512</v>
      </c>
      <c r="BR56" s="38">
        <f t="shared" si="40"/>
        <v>5.7373390050668656</v>
      </c>
      <c r="BU56" s="36" t="e">
        <f t="shared" si="41"/>
        <v>#N/A</v>
      </c>
      <c r="BV56" s="36" t="e">
        <f t="shared" si="42"/>
        <v>#N/A</v>
      </c>
      <c r="BW56" s="36">
        <f t="shared" si="43"/>
        <v>-9.930686302615241</v>
      </c>
      <c r="BY56" s="38" t="e">
        <f t="shared" si="44"/>
        <v>#N/A</v>
      </c>
      <c r="BZ56" s="38" t="e">
        <f t="shared" si="45"/>
        <v>#N/A</v>
      </c>
      <c r="CA56" s="38">
        <f t="shared" si="46"/>
        <v>5.7373390050668656</v>
      </c>
      <c r="CC56" s="36" t="e">
        <f t="shared" si="47"/>
        <v>#N/A</v>
      </c>
      <c r="CD56" s="36">
        <f t="shared" si="48"/>
        <v>-35.46503344798812</v>
      </c>
    </row>
    <row r="57" spans="2:82">
      <c r="B57" s="35"/>
      <c r="C57" s="36"/>
      <c r="D57" s="36"/>
      <c r="E57" s="37"/>
      <c r="F57" s="49">
        <v>53</v>
      </c>
      <c r="G57" s="49">
        <v>42.882490064401452</v>
      </c>
      <c r="H57" s="49">
        <v>42.882490064401452</v>
      </c>
      <c r="I57" s="49">
        <v>23.319541344222028</v>
      </c>
      <c r="K57" s="49"/>
      <c r="L57" s="49">
        <f t="shared" si="11"/>
        <v>0</v>
      </c>
      <c r="M57" s="49">
        <f t="shared" si="0"/>
        <v>0</v>
      </c>
      <c r="N57" s="49">
        <f t="shared" si="1"/>
        <v>1</v>
      </c>
      <c r="O57" s="49">
        <f t="shared" si="2"/>
        <v>0</v>
      </c>
      <c r="Q57" s="49">
        <f t="shared" si="12"/>
        <v>2</v>
      </c>
      <c r="R57" s="49">
        <f t="shared" si="13"/>
        <v>0</v>
      </c>
      <c r="S57" s="49">
        <f t="shared" si="3"/>
        <v>2</v>
      </c>
      <c r="U57" s="49"/>
      <c r="V57" s="49">
        <f t="shared" si="14"/>
        <v>0</v>
      </c>
      <c r="W57" s="49">
        <f t="shared" si="4"/>
        <v>0</v>
      </c>
      <c r="X57" s="49">
        <f t="shared" si="15"/>
        <v>0.99999999999998679</v>
      </c>
      <c r="Y57" s="49">
        <f t="shared" si="16"/>
        <v>0</v>
      </c>
      <c r="AA57" s="49">
        <f t="shared" si="17"/>
        <v>1.9999999999999831</v>
      </c>
      <c r="AB57" s="49">
        <f t="shared" si="18"/>
        <v>0</v>
      </c>
      <c r="AC57" s="49">
        <f t="shared" si="5"/>
        <v>1.9999999999999831</v>
      </c>
      <c r="AE57" s="53">
        <v>0</v>
      </c>
      <c r="AF57" s="53">
        <f t="shared" si="19"/>
        <v>0</v>
      </c>
      <c r="AG57" s="53">
        <f t="shared" si="6"/>
        <v>6.0205999132796242</v>
      </c>
      <c r="AI57" s="53">
        <f t="shared" si="20"/>
        <v>-3.182280639625853E-14</v>
      </c>
      <c r="AJ57" s="53">
        <f t="shared" si="21"/>
        <v>-1.1475496851984192E-13</v>
      </c>
      <c r="AK57" s="53">
        <f t="shared" si="22"/>
        <v>6.0205999132795505</v>
      </c>
      <c r="AM57" s="53">
        <f t="shared" si="23"/>
        <v>0</v>
      </c>
      <c r="AN57" s="53">
        <f t="shared" si="7"/>
        <v>6.0205999132796242</v>
      </c>
      <c r="AO57" s="53" t="e">
        <f t="shared" si="8"/>
        <v>#N/A</v>
      </c>
      <c r="AP57" s="53" t="e">
        <f t="shared" si="9"/>
        <v>#N/A</v>
      </c>
      <c r="AR57" s="53">
        <f t="shared" si="24"/>
        <v>0</v>
      </c>
      <c r="AS57" s="53">
        <f t="shared" si="25"/>
        <v>6.0205999132795505</v>
      </c>
      <c r="AT57" s="53" t="e">
        <f t="shared" si="26"/>
        <v>#N/A</v>
      </c>
      <c r="AU57" s="53" t="e">
        <f t="shared" si="27"/>
        <v>#N/A</v>
      </c>
      <c r="AW57" s="37"/>
      <c r="BE57" s="22">
        <v>53</v>
      </c>
      <c r="BF57" s="22">
        <f t="shared" si="28"/>
        <v>10.600000000000039</v>
      </c>
      <c r="BG57" s="36">
        <f t="shared" si="29"/>
        <v>1.2</v>
      </c>
      <c r="BH57" s="36">
        <f t="shared" si="30"/>
        <v>11.636150566231121</v>
      </c>
      <c r="BI57" s="36">
        <f t="shared" si="31"/>
        <v>6.9856996786291568</v>
      </c>
      <c r="BJ57" s="36">
        <f t="shared" si="32"/>
        <v>1.7675893839996721</v>
      </c>
      <c r="BK57" s="36">
        <f t="shared" si="33"/>
        <v>0.58743677720510346</v>
      </c>
      <c r="BL57" s="36">
        <f t="shared" si="34"/>
        <v>0.33233780567060273</v>
      </c>
      <c r="BM57" s="36">
        <f t="shared" si="35"/>
        <v>-9.5684050395947455</v>
      </c>
      <c r="BN57" s="36">
        <f t="shared" si="36"/>
        <v>-34.400525357152468</v>
      </c>
      <c r="BO57" s="38">
        <f t="shared" si="37"/>
        <v>-2.0089865881558837</v>
      </c>
      <c r="BP57" s="38">
        <f t="shared" si="38"/>
        <v>6.05954074880934</v>
      </c>
      <c r="BQ57" s="38">
        <f t="shared" si="39"/>
        <v>12.060692066893019</v>
      </c>
      <c r="BR57" s="38">
        <f t="shared" si="40"/>
        <v>6.0011513180836786</v>
      </c>
      <c r="BU57" s="36" t="e">
        <f t="shared" si="41"/>
        <v>#N/A</v>
      </c>
      <c r="BV57" s="36">
        <f t="shared" si="42"/>
        <v>-9.5684050395947455</v>
      </c>
      <c r="BW57" s="36" t="e">
        <f t="shared" si="43"/>
        <v>#N/A</v>
      </c>
      <c r="BY57" s="38" t="e">
        <f t="shared" si="44"/>
        <v>#N/A</v>
      </c>
      <c r="BZ57" s="38">
        <f t="shared" si="45"/>
        <v>6.0011513180836786</v>
      </c>
      <c r="CA57" s="38" t="e">
        <f t="shared" si="46"/>
        <v>#N/A</v>
      </c>
      <c r="CC57" s="36" t="e">
        <f t="shared" si="47"/>
        <v>#N/A</v>
      </c>
      <c r="CD57" s="36">
        <f t="shared" si="48"/>
        <v>-34.400525357152468</v>
      </c>
    </row>
    <row r="58" spans="2:82">
      <c r="B58" s="35"/>
      <c r="C58" s="36"/>
      <c r="D58" s="36"/>
      <c r="E58" s="37"/>
      <c r="F58" s="37">
        <v>54</v>
      </c>
      <c r="G58" s="37">
        <v>43.504080680390459</v>
      </c>
      <c r="H58" s="37">
        <v>43.504080680390459</v>
      </c>
      <c r="I58" s="52">
        <v>22.986349426543605</v>
      </c>
      <c r="L58" s="37">
        <f t="shared" si="11"/>
        <v>0</v>
      </c>
      <c r="M58" s="37">
        <f t="shared" si="0"/>
        <v>0</v>
      </c>
      <c r="N58" s="37">
        <f t="shared" si="1"/>
        <v>1</v>
      </c>
      <c r="O58" s="37">
        <f t="shared" si="2"/>
        <v>0</v>
      </c>
      <c r="Q58" s="37">
        <f t="shared" si="12"/>
        <v>2</v>
      </c>
      <c r="R58" s="37">
        <f t="shared" si="13"/>
        <v>0</v>
      </c>
      <c r="S58" s="37">
        <f t="shared" si="3"/>
        <v>2</v>
      </c>
      <c r="V58" s="37">
        <f t="shared" si="14"/>
        <v>0</v>
      </c>
      <c r="W58" s="37">
        <f t="shared" si="4"/>
        <v>0</v>
      </c>
      <c r="X58" s="37">
        <f t="shared" si="15"/>
        <v>0.99999999999998679</v>
      </c>
      <c r="Y58" s="37">
        <f t="shared" si="16"/>
        <v>0</v>
      </c>
      <c r="AA58" s="37">
        <f t="shared" si="17"/>
        <v>1.9999999999999831</v>
      </c>
      <c r="AB58" s="37">
        <f t="shared" si="18"/>
        <v>0</v>
      </c>
      <c r="AC58" s="37">
        <f t="shared" si="5"/>
        <v>1.9999999999999831</v>
      </c>
      <c r="AE58" s="36">
        <v>0</v>
      </c>
      <c r="AF58" s="36">
        <f t="shared" si="19"/>
        <v>0</v>
      </c>
      <c r="AG58" s="36">
        <f t="shared" si="6"/>
        <v>6.0205999132796242</v>
      </c>
      <c r="AI58" s="36">
        <f t="shared" si="20"/>
        <v>-3.182280639625853E-14</v>
      </c>
      <c r="AJ58" s="36">
        <f t="shared" si="21"/>
        <v>-1.1475496851984192E-13</v>
      </c>
      <c r="AK58" s="36">
        <f t="shared" si="22"/>
        <v>6.0205999132795505</v>
      </c>
      <c r="AM58" s="36">
        <f t="shared" si="23"/>
        <v>0</v>
      </c>
      <c r="AN58" s="36">
        <f t="shared" si="7"/>
        <v>6.0205999132796242</v>
      </c>
      <c r="AO58" s="36" t="e">
        <f t="shared" si="8"/>
        <v>#N/A</v>
      </c>
      <c r="AP58" s="36" t="e">
        <f t="shared" si="9"/>
        <v>#N/A</v>
      </c>
      <c r="AR58" s="36">
        <f t="shared" si="24"/>
        <v>0</v>
      </c>
      <c r="AS58" s="36">
        <f t="shared" si="25"/>
        <v>6.0205999132795505</v>
      </c>
      <c r="AT58" s="36" t="e">
        <f t="shared" si="26"/>
        <v>#N/A</v>
      </c>
      <c r="AU58" s="36" t="e">
        <f t="shared" si="27"/>
        <v>#N/A</v>
      </c>
      <c r="AW58" s="37"/>
      <c r="BE58" s="22">
        <v>54</v>
      </c>
      <c r="BF58" s="22">
        <f t="shared" si="28"/>
        <v>10.80000000000004</v>
      </c>
      <c r="BG58" s="36">
        <f t="shared" si="29"/>
        <v>1.2</v>
      </c>
      <c r="BH58" s="36">
        <f t="shared" si="30"/>
        <v>11.818629362155361</v>
      </c>
      <c r="BI58" s="36">
        <f t="shared" si="31"/>
        <v>6.8029405406779428</v>
      </c>
      <c r="BJ58" s="36">
        <f t="shared" si="32"/>
        <v>1.7402979297542616</v>
      </c>
      <c r="BK58" s="36">
        <f t="shared" si="33"/>
        <v>0.60321810564107781</v>
      </c>
      <c r="BL58" s="36">
        <f t="shared" si="34"/>
        <v>0.34661772293566717</v>
      </c>
      <c r="BM58" s="36">
        <f t="shared" si="35"/>
        <v>-9.2029847022410678</v>
      </c>
      <c r="BN58" s="36">
        <f t="shared" si="36"/>
        <v>-33.336994013970781</v>
      </c>
      <c r="BO58" s="38">
        <f t="shared" si="37"/>
        <v>-1.8850227031974405</v>
      </c>
      <c r="BP58" s="38">
        <f t="shared" si="38"/>
        <v>5.5063317042473061</v>
      </c>
      <c r="BQ58" s="38">
        <f t="shared" si="39"/>
        <v>11.787871221269217</v>
      </c>
      <c r="BR58" s="38">
        <f t="shared" si="40"/>
        <v>6.281539517021911</v>
      </c>
      <c r="BU58" s="36" t="e">
        <f t="shared" si="41"/>
        <v>#N/A</v>
      </c>
      <c r="BV58" s="36">
        <f t="shared" si="42"/>
        <v>-9.2029847022410678</v>
      </c>
      <c r="BW58" s="36" t="e">
        <f t="shared" si="43"/>
        <v>#N/A</v>
      </c>
      <c r="BY58" s="38" t="e">
        <f t="shared" si="44"/>
        <v>#N/A</v>
      </c>
      <c r="BZ58" s="38">
        <f t="shared" si="45"/>
        <v>6.281539517021911</v>
      </c>
      <c r="CA58" s="38" t="e">
        <f t="shared" si="46"/>
        <v>#N/A</v>
      </c>
      <c r="CC58" s="36" t="e">
        <f t="shared" si="47"/>
        <v>#N/A</v>
      </c>
      <c r="CD58" s="36">
        <f t="shared" si="48"/>
        <v>-33.336994013970781</v>
      </c>
    </row>
    <row r="59" spans="2:82">
      <c r="B59" s="35"/>
      <c r="C59" s="36"/>
      <c r="D59" s="36"/>
      <c r="E59" s="37"/>
      <c r="F59" s="49">
        <v>55</v>
      </c>
      <c r="G59" s="49">
        <v>44.134681381691799</v>
      </c>
      <c r="H59" s="49">
        <v>44.134681381691799</v>
      </c>
      <c r="I59" s="49">
        <v>22.657918188004089</v>
      </c>
      <c r="K59" s="49"/>
      <c r="L59" s="49">
        <f t="shared" si="11"/>
        <v>0</v>
      </c>
      <c r="M59" s="49">
        <f t="shared" si="0"/>
        <v>0</v>
      </c>
      <c r="N59" s="49">
        <f t="shared" si="1"/>
        <v>1</v>
      </c>
      <c r="O59" s="49">
        <f t="shared" si="2"/>
        <v>0</v>
      </c>
      <c r="Q59" s="49">
        <f t="shared" si="12"/>
        <v>2</v>
      </c>
      <c r="R59" s="49">
        <f t="shared" si="13"/>
        <v>0</v>
      </c>
      <c r="S59" s="49">
        <f t="shared" si="3"/>
        <v>2</v>
      </c>
      <c r="U59" s="49"/>
      <c r="V59" s="49">
        <f t="shared" si="14"/>
        <v>0</v>
      </c>
      <c r="W59" s="49">
        <f t="shared" si="4"/>
        <v>0</v>
      </c>
      <c r="X59" s="49">
        <f t="shared" si="15"/>
        <v>0.99999999999998679</v>
      </c>
      <c r="Y59" s="49">
        <f t="shared" si="16"/>
        <v>0</v>
      </c>
      <c r="AA59" s="49">
        <f t="shared" si="17"/>
        <v>1.9999999999999831</v>
      </c>
      <c r="AB59" s="49">
        <f t="shared" si="18"/>
        <v>0</v>
      </c>
      <c r="AC59" s="49">
        <f t="shared" si="5"/>
        <v>1.9999999999999831</v>
      </c>
      <c r="AE59" s="53">
        <v>0</v>
      </c>
      <c r="AF59" s="53">
        <f t="shared" si="19"/>
        <v>0</v>
      </c>
      <c r="AG59" s="53">
        <f t="shared" si="6"/>
        <v>6.0205999132796242</v>
      </c>
      <c r="AI59" s="53">
        <f t="shared" si="20"/>
        <v>-3.182280639625853E-14</v>
      </c>
      <c r="AJ59" s="53">
        <f t="shared" si="21"/>
        <v>-1.1475496851984192E-13</v>
      </c>
      <c r="AK59" s="53">
        <f t="shared" si="22"/>
        <v>6.0205999132795505</v>
      </c>
      <c r="AM59" s="53">
        <f t="shared" si="23"/>
        <v>0</v>
      </c>
      <c r="AN59" s="53">
        <f t="shared" si="7"/>
        <v>6.0205999132796242</v>
      </c>
      <c r="AO59" s="53" t="e">
        <f t="shared" si="8"/>
        <v>#N/A</v>
      </c>
      <c r="AP59" s="53" t="e">
        <f t="shared" si="9"/>
        <v>#N/A</v>
      </c>
      <c r="AR59" s="53">
        <f t="shared" si="24"/>
        <v>0</v>
      </c>
      <c r="AS59" s="53">
        <f t="shared" si="25"/>
        <v>6.0205999132795505</v>
      </c>
      <c r="AT59" s="53" t="e">
        <f t="shared" si="26"/>
        <v>#N/A</v>
      </c>
      <c r="AU59" s="53" t="e">
        <f t="shared" si="27"/>
        <v>#N/A</v>
      </c>
      <c r="AW59" s="37"/>
      <c r="BE59" s="22">
        <v>55</v>
      </c>
      <c r="BF59" s="22">
        <f t="shared" si="28"/>
        <v>11.000000000000041</v>
      </c>
      <c r="BG59" s="36">
        <f t="shared" si="29"/>
        <v>1.2</v>
      </c>
      <c r="BH59" s="36">
        <f t="shared" si="30"/>
        <v>12.001666550942035</v>
      </c>
      <c r="BI59" s="36">
        <f t="shared" si="31"/>
        <v>6.6211781428987022</v>
      </c>
      <c r="BJ59" s="36">
        <f t="shared" si="32"/>
        <v>1.7137566790570002</v>
      </c>
      <c r="BK59" s="36">
        <f t="shared" si="33"/>
        <v>0.61977745005061713</v>
      </c>
      <c r="BL59" s="36">
        <f t="shared" si="34"/>
        <v>0.36164845197957246</v>
      </c>
      <c r="BM59" s="36">
        <f t="shared" si="35"/>
        <v>-8.8342677908295411</v>
      </c>
      <c r="BN59" s="36">
        <f t="shared" si="36"/>
        <v>-32.274739088323138</v>
      </c>
      <c r="BO59" s="38">
        <f t="shared" si="37"/>
        <v>-1.7651162185991729</v>
      </c>
      <c r="BP59" s="38">
        <f t="shared" si="38"/>
        <v>4.9354661087505578</v>
      </c>
      <c r="BQ59" s="38">
        <f t="shared" si="39"/>
        <v>11.515567723973831</v>
      </c>
      <c r="BR59" s="38">
        <f t="shared" si="40"/>
        <v>6.5801016152232732</v>
      </c>
      <c r="BU59" s="36" t="e">
        <f t="shared" si="41"/>
        <v>#N/A</v>
      </c>
      <c r="BV59" s="36">
        <f t="shared" si="42"/>
        <v>-8.8342677908295411</v>
      </c>
      <c r="BW59" s="36" t="e">
        <f t="shared" si="43"/>
        <v>#N/A</v>
      </c>
      <c r="BY59" s="38" t="e">
        <f t="shared" si="44"/>
        <v>#N/A</v>
      </c>
      <c r="BZ59" s="38">
        <f t="shared" si="45"/>
        <v>6.5801016152232732</v>
      </c>
      <c r="CA59" s="38" t="e">
        <f t="shared" si="46"/>
        <v>#N/A</v>
      </c>
      <c r="CC59" s="36" t="e">
        <f t="shared" si="47"/>
        <v>#N/A</v>
      </c>
      <c r="CD59" s="36">
        <f t="shared" si="48"/>
        <v>-32.274739088323138</v>
      </c>
    </row>
    <row r="60" spans="2:82">
      <c r="B60" s="35"/>
      <c r="C60" s="36"/>
      <c r="D60" s="36"/>
      <c r="E60" s="37"/>
      <c r="F60" s="37">
        <v>56</v>
      </c>
      <c r="G60" s="37">
        <v>44.774422771366787</v>
      </c>
      <c r="H60" s="37">
        <v>44.774422771366787</v>
      </c>
      <c r="I60" s="52">
        <v>22.334179607548158</v>
      </c>
      <c r="L60" s="37">
        <f t="shared" si="11"/>
        <v>0</v>
      </c>
      <c r="M60" s="37">
        <f t="shared" si="0"/>
        <v>0</v>
      </c>
      <c r="N60" s="37">
        <f t="shared" si="1"/>
        <v>1</v>
      </c>
      <c r="O60" s="37">
        <f t="shared" si="2"/>
        <v>0</v>
      </c>
      <c r="Q60" s="37">
        <f t="shared" si="12"/>
        <v>2</v>
      </c>
      <c r="R60" s="37">
        <f t="shared" si="13"/>
        <v>0</v>
      </c>
      <c r="S60" s="37">
        <f t="shared" si="3"/>
        <v>2</v>
      </c>
      <c r="V60" s="37">
        <f t="shared" si="14"/>
        <v>0</v>
      </c>
      <c r="W60" s="37">
        <f t="shared" si="4"/>
        <v>0</v>
      </c>
      <c r="X60" s="37">
        <f t="shared" si="15"/>
        <v>0.99999999999998679</v>
      </c>
      <c r="Y60" s="37">
        <f t="shared" si="16"/>
        <v>0</v>
      </c>
      <c r="AA60" s="37">
        <f t="shared" si="17"/>
        <v>1.9999999999999831</v>
      </c>
      <c r="AB60" s="37">
        <f t="shared" si="18"/>
        <v>0</v>
      </c>
      <c r="AC60" s="37">
        <f t="shared" si="5"/>
        <v>1.9999999999999831</v>
      </c>
      <c r="AE60" s="36">
        <v>0</v>
      </c>
      <c r="AF60" s="36">
        <f t="shared" si="19"/>
        <v>0</v>
      </c>
      <c r="AG60" s="36">
        <f t="shared" si="6"/>
        <v>6.0205999132796242</v>
      </c>
      <c r="AI60" s="36">
        <f t="shared" si="20"/>
        <v>-3.182280639625853E-14</v>
      </c>
      <c r="AJ60" s="36">
        <f t="shared" si="21"/>
        <v>-1.1475496851984192E-13</v>
      </c>
      <c r="AK60" s="36">
        <f t="shared" si="22"/>
        <v>6.0205999132795505</v>
      </c>
      <c r="AM60" s="36">
        <f t="shared" si="23"/>
        <v>0</v>
      </c>
      <c r="AN60" s="36">
        <f t="shared" si="7"/>
        <v>6.0205999132796242</v>
      </c>
      <c r="AO60" s="36" t="e">
        <f t="shared" si="8"/>
        <v>#N/A</v>
      </c>
      <c r="AP60" s="36" t="e">
        <f t="shared" si="9"/>
        <v>#N/A</v>
      </c>
      <c r="AR60" s="36">
        <f t="shared" si="24"/>
        <v>0</v>
      </c>
      <c r="AS60" s="36">
        <f t="shared" si="25"/>
        <v>6.0205999132795505</v>
      </c>
      <c r="AT60" s="36" t="e">
        <f t="shared" si="26"/>
        <v>#N/A</v>
      </c>
      <c r="AU60" s="36" t="e">
        <f t="shared" si="27"/>
        <v>#N/A</v>
      </c>
      <c r="AW60" s="37"/>
      <c r="BE60" s="22">
        <v>56</v>
      </c>
      <c r="BF60" s="22">
        <f t="shared" si="28"/>
        <v>11.200000000000042</v>
      </c>
      <c r="BG60" s="36">
        <f t="shared" si="29"/>
        <v>1.2</v>
      </c>
      <c r="BH60" s="36">
        <f t="shared" si="30"/>
        <v>12.185236969382292</v>
      </c>
      <c r="BI60" s="36">
        <f t="shared" si="31"/>
        <v>6.4404968752418092</v>
      </c>
      <c r="BJ60" s="36">
        <f t="shared" si="32"/>
        <v>1.6879389595108185</v>
      </c>
      <c r="BK60" s="36">
        <f t="shared" si="33"/>
        <v>0.63716464509309556</v>
      </c>
      <c r="BL60" s="36">
        <f t="shared" si="34"/>
        <v>0.37748085705525286</v>
      </c>
      <c r="BM60" s="36">
        <f t="shared" si="35"/>
        <v>-8.4621013514810528</v>
      </c>
      <c r="BN60" s="36">
        <f t="shared" si="36"/>
        <v>-31.214079586555187</v>
      </c>
      <c r="BO60" s="38">
        <f t="shared" si="37"/>
        <v>-1.6491409598914504</v>
      </c>
      <c r="BP60" s="38">
        <f t="shared" si="38"/>
        <v>4.3451555687624364</v>
      </c>
      <c r="BQ60" s="38">
        <f t="shared" si="39"/>
        <v>11.243812794399776</v>
      </c>
      <c r="BR60" s="38">
        <f t="shared" si="40"/>
        <v>6.89865722563734</v>
      </c>
      <c r="BU60" s="36" t="e">
        <f t="shared" si="41"/>
        <v>#N/A</v>
      </c>
      <c r="BV60" s="36">
        <f t="shared" si="42"/>
        <v>-8.4621013514810528</v>
      </c>
      <c r="BW60" s="36" t="e">
        <f t="shared" si="43"/>
        <v>#N/A</v>
      </c>
      <c r="BY60" s="38" t="e">
        <f t="shared" si="44"/>
        <v>#N/A</v>
      </c>
      <c r="BZ60" s="38">
        <f t="shared" si="45"/>
        <v>6.89865722563734</v>
      </c>
      <c r="CA60" s="38" t="e">
        <f t="shared" si="46"/>
        <v>#N/A</v>
      </c>
      <c r="CC60" s="36" t="e">
        <f t="shared" si="47"/>
        <v>#N/A</v>
      </c>
      <c r="CD60" s="36">
        <f t="shared" si="48"/>
        <v>-31.214079586555187</v>
      </c>
    </row>
    <row r="61" spans="2:82">
      <c r="B61" s="35"/>
      <c r="C61" s="36"/>
      <c r="D61" s="36"/>
      <c r="E61" s="37"/>
      <c r="F61" s="49">
        <v>57</v>
      </c>
      <c r="G61" s="49">
        <v>45.423437345595318</v>
      </c>
      <c r="H61" s="49">
        <v>45.423437345595318</v>
      </c>
      <c r="I61" s="49">
        <v>22.015066636012065</v>
      </c>
      <c r="K61" s="49"/>
      <c r="L61" s="49">
        <f t="shared" si="11"/>
        <v>0</v>
      </c>
      <c r="M61" s="49">
        <f t="shared" si="0"/>
        <v>0</v>
      </c>
      <c r="N61" s="49">
        <f t="shared" si="1"/>
        <v>1</v>
      </c>
      <c r="O61" s="49">
        <f t="shared" si="2"/>
        <v>0</v>
      </c>
      <c r="Q61" s="49">
        <f t="shared" si="12"/>
        <v>2</v>
      </c>
      <c r="R61" s="49">
        <f t="shared" si="13"/>
        <v>0</v>
      </c>
      <c r="S61" s="49">
        <f t="shared" si="3"/>
        <v>2</v>
      </c>
      <c r="U61" s="49"/>
      <c r="V61" s="49">
        <f t="shared" si="14"/>
        <v>0</v>
      </c>
      <c r="W61" s="49">
        <f t="shared" si="4"/>
        <v>0</v>
      </c>
      <c r="X61" s="49">
        <f t="shared" si="15"/>
        <v>0.99999999999998679</v>
      </c>
      <c r="Y61" s="49">
        <f t="shared" si="16"/>
        <v>0</v>
      </c>
      <c r="AA61" s="49">
        <f t="shared" si="17"/>
        <v>1.9999999999999831</v>
      </c>
      <c r="AB61" s="49">
        <f t="shared" si="18"/>
        <v>0</v>
      </c>
      <c r="AC61" s="49">
        <f t="shared" si="5"/>
        <v>1.9999999999999831</v>
      </c>
      <c r="AE61" s="53">
        <v>0</v>
      </c>
      <c r="AF61" s="53">
        <f t="shared" si="19"/>
        <v>0</v>
      </c>
      <c r="AG61" s="53">
        <f t="shared" si="6"/>
        <v>6.0205999132796242</v>
      </c>
      <c r="AI61" s="53">
        <f t="shared" si="20"/>
        <v>-3.182280639625853E-14</v>
      </c>
      <c r="AJ61" s="53">
        <f t="shared" si="21"/>
        <v>-1.1475496851984192E-13</v>
      </c>
      <c r="AK61" s="53">
        <f t="shared" si="22"/>
        <v>6.0205999132795505</v>
      </c>
      <c r="AM61" s="53">
        <f t="shared" si="23"/>
        <v>0</v>
      </c>
      <c r="AN61" s="53">
        <f t="shared" si="7"/>
        <v>6.0205999132796242</v>
      </c>
      <c r="AO61" s="53" t="e">
        <f t="shared" si="8"/>
        <v>#N/A</v>
      </c>
      <c r="AP61" s="53" t="e">
        <f t="shared" si="9"/>
        <v>#N/A</v>
      </c>
      <c r="AR61" s="53">
        <f t="shared" si="24"/>
        <v>0</v>
      </c>
      <c r="AS61" s="53">
        <f t="shared" si="25"/>
        <v>6.0205999132795505</v>
      </c>
      <c r="AT61" s="53" t="e">
        <f t="shared" si="26"/>
        <v>#N/A</v>
      </c>
      <c r="AU61" s="53" t="e">
        <f t="shared" si="27"/>
        <v>#N/A</v>
      </c>
      <c r="AW61" s="37"/>
      <c r="BE61" s="22">
        <v>57</v>
      </c>
      <c r="BF61" s="22">
        <f t="shared" si="28"/>
        <v>11.400000000000041</v>
      </c>
      <c r="BG61" s="36">
        <f t="shared" si="29"/>
        <v>1.2</v>
      </c>
      <c r="BH61" s="36">
        <f t="shared" si="30"/>
        <v>12.36931687685302</v>
      </c>
      <c r="BI61" s="36">
        <f t="shared" si="31"/>
        <v>6.2609903369993738</v>
      </c>
      <c r="BJ61" s="36">
        <f t="shared" si="32"/>
        <v>1.6628190882538667</v>
      </c>
      <c r="BK61" s="36">
        <f t="shared" si="33"/>
        <v>0.6554325569688304</v>
      </c>
      <c r="BL61" s="36">
        <f t="shared" si="34"/>
        <v>0.39416949300065041</v>
      </c>
      <c r="BM61" s="36">
        <f t="shared" si="35"/>
        <v>-8.086339825087471</v>
      </c>
      <c r="BN61" s="36">
        <f t="shared" si="36"/>
        <v>-30.155357189160849</v>
      </c>
      <c r="BO61" s="38">
        <f t="shared" si="37"/>
        <v>-1.5369796946674152</v>
      </c>
      <c r="BP61" s="38">
        <f t="shared" si="38"/>
        <v>3.7333625998043245</v>
      </c>
      <c r="BQ61" s="38">
        <f t="shared" si="39"/>
        <v>10.972651331894649</v>
      </c>
      <c r="BR61" s="38">
        <f t="shared" si="40"/>
        <v>7.2392887320903245</v>
      </c>
      <c r="BU61" s="36" t="e">
        <f t="shared" si="41"/>
        <v>#N/A</v>
      </c>
      <c r="BV61" s="36">
        <f t="shared" si="42"/>
        <v>-8.086339825087471</v>
      </c>
      <c r="BW61" s="36" t="e">
        <f t="shared" si="43"/>
        <v>#N/A</v>
      </c>
      <c r="BY61" s="38" t="e">
        <f t="shared" si="44"/>
        <v>#N/A</v>
      </c>
      <c r="BZ61" s="38">
        <f t="shared" si="45"/>
        <v>7.2392887320903245</v>
      </c>
      <c r="CA61" s="38" t="e">
        <f t="shared" si="46"/>
        <v>#N/A</v>
      </c>
      <c r="CC61" s="36" t="e">
        <f t="shared" si="47"/>
        <v>#N/A</v>
      </c>
      <c r="CD61" s="36">
        <f t="shared" si="48"/>
        <v>-30.155357189160849</v>
      </c>
    </row>
    <row r="62" spans="2:82">
      <c r="B62" s="35"/>
      <c r="C62" s="36"/>
      <c r="D62" s="36"/>
      <c r="E62" s="37"/>
      <c r="F62" s="37">
        <v>58</v>
      </c>
      <c r="G62" s="37">
        <v>46.081859521116911</v>
      </c>
      <c r="H62" s="37">
        <v>46.081859521116911</v>
      </c>
      <c r="I62" s="52">
        <v>21.700513182237192</v>
      </c>
      <c r="L62" s="37">
        <f t="shared" si="11"/>
        <v>0</v>
      </c>
      <c r="M62" s="37">
        <f t="shared" si="0"/>
        <v>0</v>
      </c>
      <c r="N62" s="37">
        <f t="shared" si="1"/>
        <v>1</v>
      </c>
      <c r="O62" s="37">
        <f t="shared" si="2"/>
        <v>0</v>
      </c>
      <c r="Q62" s="37">
        <f t="shared" si="12"/>
        <v>2</v>
      </c>
      <c r="R62" s="37">
        <f t="shared" si="13"/>
        <v>0</v>
      </c>
      <c r="S62" s="37">
        <f t="shared" si="3"/>
        <v>2</v>
      </c>
      <c r="V62" s="37">
        <f t="shared" si="14"/>
        <v>0</v>
      </c>
      <c r="W62" s="37">
        <f t="shared" si="4"/>
        <v>0</v>
      </c>
      <c r="X62" s="37">
        <f t="shared" si="15"/>
        <v>0.99999999999998679</v>
      </c>
      <c r="Y62" s="37">
        <f t="shared" si="16"/>
        <v>0</v>
      </c>
      <c r="AA62" s="37">
        <f t="shared" si="17"/>
        <v>1.9999999999999831</v>
      </c>
      <c r="AB62" s="37">
        <f t="shared" si="18"/>
        <v>0</v>
      </c>
      <c r="AC62" s="37">
        <f t="shared" si="5"/>
        <v>1.9999999999999831</v>
      </c>
      <c r="AE62" s="36">
        <v>0</v>
      </c>
      <c r="AF62" s="36">
        <f t="shared" si="19"/>
        <v>0</v>
      </c>
      <c r="AG62" s="36">
        <f t="shared" si="6"/>
        <v>6.0205999132796242</v>
      </c>
      <c r="AI62" s="36">
        <f t="shared" si="20"/>
        <v>-3.182280639625853E-14</v>
      </c>
      <c r="AJ62" s="36">
        <f t="shared" si="21"/>
        <v>-1.1475496851984192E-13</v>
      </c>
      <c r="AK62" s="36">
        <f t="shared" si="22"/>
        <v>6.0205999132795505</v>
      </c>
      <c r="AM62" s="36">
        <f t="shared" si="23"/>
        <v>0</v>
      </c>
      <c r="AN62" s="36">
        <f t="shared" si="7"/>
        <v>6.0205999132796242</v>
      </c>
      <c r="AO62" s="36" t="e">
        <f t="shared" si="8"/>
        <v>#N/A</v>
      </c>
      <c r="AP62" s="36" t="e">
        <f t="shared" si="9"/>
        <v>#N/A</v>
      </c>
      <c r="AR62" s="36">
        <f t="shared" si="24"/>
        <v>0</v>
      </c>
      <c r="AS62" s="36">
        <f t="shared" si="25"/>
        <v>6.0205999132795505</v>
      </c>
      <c r="AT62" s="36" t="e">
        <f t="shared" si="26"/>
        <v>#N/A</v>
      </c>
      <c r="AU62" s="36" t="e">
        <f t="shared" si="27"/>
        <v>#N/A</v>
      </c>
      <c r="AW62" s="37"/>
      <c r="BE62" s="22">
        <v>58</v>
      </c>
      <c r="BF62" s="22">
        <f t="shared" si="28"/>
        <v>11.600000000000042</v>
      </c>
      <c r="BG62" s="36">
        <f t="shared" si="29"/>
        <v>1.2</v>
      </c>
      <c r="BH62" s="36">
        <f t="shared" si="30"/>
        <v>12.553883861180211</v>
      </c>
      <c r="BI62" s="36">
        <f t="shared" si="31"/>
        <v>6.082762530298182</v>
      </c>
      <c r="BJ62" s="36">
        <f t="shared" si="32"/>
        <v>1.6383723506550172</v>
      </c>
      <c r="BK62" s="36">
        <f t="shared" si="33"/>
        <v>0.67463703955174359</v>
      </c>
      <c r="BL62" s="36">
        <f t="shared" si="34"/>
        <v>0.41177272021346389</v>
      </c>
      <c r="BM62" s="36">
        <f t="shared" si="35"/>
        <v>-7.7068485721934712</v>
      </c>
      <c r="BN62" s="36">
        <f t="shared" si="36"/>
        <v>-29.098940000213254</v>
      </c>
      <c r="BO62" s="38">
        <f t="shared" si="37"/>
        <v>-1.4285241612936326</v>
      </c>
      <c r="BP62" s="38">
        <f t="shared" si="38"/>
        <v>3.0977518041093948</v>
      </c>
      <c r="BQ62" s="38">
        <f t="shared" si="39"/>
        <v>10.702144286933674</v>
      </c>
      <c r="BR62" s="38">
        <f t="shared" si="40"/>
        <v>7.604392482824279</v>
      </c>
      <c r="BU62" s="36" t="e">
        <f t="shared" si="41"/>
        <v>#N/A</v>
      </c>
      <c r="BV62" s="36">
        <f t="shared" si="42"/>
        <v>-7.7068485721934712</v>
      </c>
      <c r="BW62" s="36" t="e">
        <f t="shared" si="43"/>
        <v>#N/A</v>
      </c>
      <c r="BY62" s="38" t="e">
        <f t="shared" si="44"/>
        <v>#N/A</v>
      </c>
      <c r="BZ62" s="38">
        <f t="shared" si="45"/>
        <v>7.604392482824279</v>
      </c>
      <c r="CA62" s="38" t="e">
        <f t="shared" si="46"/>
        <v>#N/A</v>
      </c>
      <c r="CC62" s="36" t="e">
        <f t="shared" si="47"/>
        <v>#N/A</v>
      </c>
      <c r="CD62" s="36">
        <f t="shared" si="48"/>
        <v>-29.098940000213254</v>
      </c>
    </row>
    <row r="63" spans="2:82">
      <c r="B63" s="35"/>
      <c r="C63" s="36"/>
      <c r="D63" s="36"/>
      <c r="E63" s="37"/>
      <c r="F63" s="49">
        <v>59</v>
      </c>
      <c r="G63" s="49">
        <v>46.749825663069771</v>
      </c>
      <c r="H63" s="49">
        <v>46.749825663069771</v>
      </c>
      <c r="I63" s="49">
        <v>21.390454099381902</v>
      </c>
      <c r="K63" s="49"/>
      <c r="L63" s="49">
        <f t="shared" si="11"/>
        <v>0</v>
      </c>
      <c r="M63" s="49">
        <f t="shared" si="0"/>
        <v>0</v>
      </c>
      <c r="N63" s="49">
        <f t="shared" si="1"/>
        <v>1</v>
      </c>
      <c r="O63" s="49">
        <f t="shared" si="2"/>
        <v>0</v>
      </c>
      <c r="Q63" s="49">
        <f t="shared" si="12"/>
        <v>2</v>
      </c>
      <c r="R63" s="49">
        <f t="shared" si="13"/>
        <v>0</v>
      </c>
      <c r="S63" s="49">
        <f t="shared" si="3"/>
        <v>2</v>
      </c>
      <c r="U63" s="49"/>
      <c r="V63" s="49">
        <f t="shared" si="14"/>
        <v>0</v>
      </c>
      <c r="W63" s="49">
        <f t="shared" si="4"/>
        <v>0</v>
      </c>
      <c r="X63" s="49">
        <f t="shared" si="15"/>
        <v>0.99999999999998679</v>
      </c>
      <c r="Y63" s="49">
        <f t="shared" si="16"/>
        <v>0</v>
      </c>
      <c r="AA63" s="49">
        <f t="shared" si="17"/>
        <v>1.9999999999999831</v>
      </c>
      <c r="AB63" s="49">
        <f t="shared" si="18"/>
        <v>0</v>
      </c>
      <c r="AC63" s="49">
        <f t="shared" si="5"/>
        <v>1.9999999999999831</v>
      </c>
      <c r="AE63" s="53">
        <v>0</v>
      </c>
      <c r="AF63" s="53">
        <f t="shared" si="19"/>
        <v>0</v>
      </c>
      <c r="AG63" s="53">
        <f t="shared" si="6"/>
        <v>6.0205999132796242</v>
      </c>
      <c r="AI63" s="53">
        <f t="shared" si="20"/>
        <v>-3.182280639625853E-14</v>
      </c>
      <c r="AJ63" s="53">
        <f t="shared" si="21"/>
        <v>-1.1475496851984192E-13</v>
      </c>
      <c r="AK63" s="53">
        <f t="shared" si="22"/>
        <v>6.0205999132795505</v>
      </c>
      <c r="AM63" s="53">
        <f t="shared" si="23"/>
        <v>0</v>
      </c>
      <c r="AN63" s="53">
        <f t="shared" si="7"/>
        <v>6.0205999132796242</v>
      </c>
      <c r="AO63" s="53" t="e">
        <f t="shared" si="8"/>
        <v>#N/A</v>
      </c>
      <c r="AP63" s="53" t="e">
        <f t="shared" si="9"/>
        <v>#N/A</v>
      </c>
      <c r="AR63" s="53">
        <f t="shared" si="24"/>
        <v>0</v>
      </c>
      <c r="AS63" s="53">
        <f t="shared" si="25"/>
        <v>6.0205999132795505</v>
      </c>
      <c r="AT63" s="53" t="e">
        <f t="shared" si="26"/>
        <v>#N/A</v>
      </c>
      <c r="AU63" s="53" t="e">
        <f t="shared" si="27"/>
        <v>#N/A</v>
      </c>
      <c r="AW63" s="37"/>
      <c r="BE63" s="22">
        <v>59</v>
      </c>
      <c r="BF63" s="22">
        <f t="shared" si="28"/>
        <v>11.800000000000043</v>
      </c>
      <c r="BG63" s="36">
        <f t="shared" si="29"/>
        <v>1.2</v>
      </c>
      <c r="BH63" s="36">
        <f t="shared" si="30"/>
        <v>12.738916751435383</v>
      </c>
      <c r="BI63" s="36">
        <f t="shared" si="31"/>
        <v>5.9059292240933221</v>
      </c>
      <c r="BJ63" s="36">
        <f t="shared" si="32"/>
        <v>1.614574976257253</v>
      </c>
      <c r="BK63" s="36">
        <f t="shared" si="33"/>
        <v>0.69483679028792145</v>
      </c>
      <c r="BL63" s="36">
        <f t="shared" si="34"/>
        <v>0.43035275568225573</v>
      </c>
      <c r="BM63" s="36">
        <f t="shared" si="35"/>
        <v>-7.3235082353412935</v>
      </c>
      <c r="BN63" s="36">
        <f t="shared" si="36"/>
        <v>-28.045226773086032</v>
      </c>
      <c r="BO63" s="38">
        <f t="shared" si="37"/>
        <v>-1.3236751404430054</v>
      </c>
      <c r="BP63" s="38">
        <f t="shared" si="38"/>
        <v>2.4356282515561598</v>
      </c>
      <c r="BQ63" s="38">
        <f t="shared" si="39"/>
        <v>10.432371375600933</v>
      </c>
      <c r="BR63" s="38">
        <f t="shared" si="40"/>
        <v>7.9967431240447731</v>
      </c>
      <c r="BU63" s="36" t="e">
        <f t="shared" si="41"/>
        <v>#N/A</v>
      </c>
      <c r="BV63" s="36">
        <f t="shared" si="42"/>
        <v>-7.3235082353412935</v>
      </c>
      <c r="BW63" s="36" t="e">
        <f t="shared" si="43"/>
        <v>#N/A</v>
      </c>
      <c r="BY63" s="38" t="e">
        <f t="shared" si="44"/>
        <v>#N/A</v>
      </c>
      <c r="BZ63" s="38">
        <f t="shared" si="45"/>
        <v>7.9967431240447731</v>
      </c>
      <c r="CA63" s="38" t="e">
        <f t="shared" si="46"/>
        <v>#N/A</v>
      </c>
      <c r="CC63" s="36" t="e">
        <f t="shared" si="47"/>
        <v>#N/A</v>
      </c>
      <c r="CD63" s="36">
        <f t="shared" si="48"/>
        <v>-28.045226773086032</v>
      </c>
    </row>
    <row r="64" spans="2:82">
      <c r="B64" s="35"/>
      <c r="C64" s="36"/>
      <c r="D64" s="36"/>
      <c r="E64" s="37"/>
      <c r="F64" s="37">
        <v>60</v>
      </c>
      <c r="G64" s="37">
        <v>47.42747411323311</v>
      </c>
      <c r="H64" s="37">
        <v>47.42747411323311</v>
      </c>
      <c r="I64" s="52">
        <v>21.08482517142911</v>
      </c>
      <c r="L64" s="37">
        <f t="shared" si="11"/>
        <v>0</v>
      </c>
      <c r="M64" s="37">
        <f t="shared" si="0"/>
        <v>0</v>
      </c>
      <c r="N64" s="37">
        <f t="shared" si="1"/>
        <v>1</v>
      </c>
      <c r="O64" s="37">
        <f t="shared" si="2"/>
        <v>0</v>
      </c>
      <c r="Q64" s="37">
        <f t="shared" si="12"/>
        <v>2</v>
      </c>
      <c r="R64" s="37">
        <f t="shared" si="13"/>
        <v>0</v>
      </c>
      <c r="S64" s="37">
        <f t="shared" si="3"/>
        <v>2</v>
      </c>
      <c r="V64" s="37">
        <f t="shared" si="14"/>
        <v>0</v>
      </c>
      <c r="W64" s="37">
        <f t="shared" si="4"/>
        <v>0</v>
      </c>
      <c r="X64" s="37">
        <f t="shared" si="15"/>
        <v>0.99999999999998679</v>
      </c>
      <c r="Y64" s="37">
        <f t="shared" si="16"/>
        <v>0</v>
      </c>
      <c r="AA64" s="37">
        <f t="shared" si="17"/>
        <v>1.9999999999999831</v>
      </c>
      <c r="AB64" s="37">
        <f t="shared" si="18"/>
        <v>0</v>
      </c>
      <c r="AC64" s="37">
        <f t="shared" si="5"/>
        <v>1.9999999999999831</v>
      </c>
      <c r="AE64" s="36">
        <v>0</v>
      </c>
      <c r="AF64" s="36">
        <f t="shared" si="19"/>
        <v>0</v>
      </c>
      <c r="AG64" s="36">
        <f t="shared" si="6"/>
        <v>6.0205999132796242</v>
      </c>
      <c r="AI64" s="36">
        <f t="shared" si="20"/>
        <v>-3.182280639625853E-14</v>
      </c>
      <c r="AJ64" s="36">
        <f t="shared" si="21"/>
        <v>-1.1475496851984192E-13</v>
      </c>
      <c r="AK64" s="36">
        <f t="shared" si="22"/>
        <v>6.0205999132795505</v>
      </c>
      <c r="AM64" s="36">
        <f t="shared" si="23"/>
        <v>0</v>
      </c>
      <c r="AN64" s="36">
        <f t="shared" si="7"/>
        <v>6.0205999132796242</v>
      </c>
      <c r="AO64" s="36" t="e">
        <f t="shared" si="8"/>
        <v>#N/A</v>
      </c>
      <c r="AP64" s="36" t="e">
        <f t="shared" si="9"/>
        <v>#N/A</v>
      </c>
      <c r="AR64" s="36">
        <f t="shared" si="24"/>
        <v>0</v>
      </c>
      <c r="AS64" s="36">
        <f t="shared" si="25"/>
        <v>6.0205999132795505</v>
      </c>
      <c r="AT64" s="36" t="e">
        <f t="shared" si="26"/>
        <v>#N/A</v>
      </c>
      <c r="AU64" s="36" t="e">
        <f t="shared" si="27"/>
        <v>#N/A</v>
      </c>
      <c r="AW64" s="37"/>
      <c r="BE64" s="22">
        <v>60</v>
      </c>
      <c r="BF64" s="22">
        <f t="shared" si="28"/>
        <v>12.000000000000044</v>
      </c>
      <c r="BG64" s="36">
        <f t="shared" si="29"/>
        <v>1.2</v>
      </c>
      <c r="BH64" s="36">
        <f t="shared" si="30"/>
        <v>12.924395537122852</v>
      </c>
      <c r="BI64" s="36">
        <f t="shared" si="31"/>
        <v>5.7306195127577224</v>
      </c>
      <c r="BJ64" s="36">
        <f t="shared" si="32"/>
        <v>1.5914041126654199</v>
      </c>
      <c r="BK64" s="36">
        <f t="shared" si="33"/>
        <v>0.71609306752977087</v>
      </c>
      <c r="BL64" s="36">
        <f t="shared" si="34"/>
        <v>0.44997562959064924</v>
      </c>
      <c r="BM64" s="36">
        <f t="shared" si="35"/>
        <v>-6.9362201343112311</v>
      </c>
      <c r="BN64" s="36">
        <f t="shared" si="36"/>
        <v>-26.994651684206325</v>
      </c>
      <c r="BO64" s="38">
        <f t="shared" si="37"/>
        <v>-1.222342576440679</v>
      </c>
      <c r="BP64" s="38">
        <f t="shared" si="38"/>
        <v>1.743858786007872</v>
      </c>
      <c r="BQ64" s="38">
        <f t="shared" si="39"/>
        <v>10.163434192483187</v>
      </c>
      <c r="BR64" s="38">
        <f t="shared" si="40"/>
        <v>8.4195754064753157</v>
      </c>
      <c r="BU64" s="36" t="e">
        <f t="shared" si="41"/>
        <v>#N/A</v>
      </c>
      <c r="BV64" s="36">
        <f t="shared" si="42"/>
        <v>-6.9362201343112311</v>
      </c>
      <c r="BW64" s="36" t="e">
        <f t="shared" si="43"/>
        <v>#N/A</v>
      </c>
      <c r="BY64" s="38" t="e">
        <f t="shared" si="44"/>
        <v>#N/A</v>
      </c>
      <c r="BZ64" s="38">
        <f t="shared" si="45"/>
        <v>8.4195754064753157</v>
      </c>
      <c r="CA64" s="38" t="e">
        <f t="shared" si="46"/>
        <v>#N/A</v>
      </c>
      <c r="CC64" s="36" t="e">
        <f t="shared" si="47"/>
        <v>#N/A</v>
      </c>
      <c r="CD64" s="36">
        <f t="shared" si="48"/>
        <v>-26.994651684206325</v>
      </c>
    </row>
    <row r="65" spans="2:82">
      <c r="B65" s="35"/>
      <c r="C65" s="36"/>
      <c r="D65" s="36"/>
      <c r="E65" s="37"/>
      <c r="F65" s="49">
        <v>61</v>
      </c>
      <c r="G65" s="49">
        <v>48.114945218679011</v>
      </c>
      <c r="H65" s="49">
        <v>48.114945218679011</v>
      </c>
      <c r="I65" s="49">
        <v>20.783563099886553</v>
      </c>
      <c r="K65" s="49"/>
      <c r="L65" s="49">
        <f t="shared" si="11"/>
        <v>0</v>
      </c>
      <c r="M65" s="49">
        <f t="shared" si="0"/>
        <v>0</v>
      </c>
      <c r="N65" s="49">
        <f t="shared" si="1"/>
        <v>1</v>
      </c>
      <c r="O65" s="49">
        <f t="shared" si="2"/>
        <v>0</v>
      </c>
      <c r="Q65" s="49">
        <f t="shared" si="12"/>
        <v>2</v>
      </c>
      <c r="R65" s="49">
        <f t="shared" si="13"/>
        <v>0</v>
      </c>
      <c r="S65" s="49">
        <f t="shared" si="3"/>
        <v>2</v>
      </c>
      <c r="U65" s="49"/>
      <c r="V65" s="49">
        <f t="shared" si="14"/>
        <v>0</v>
      </c>
      <c r="W65" s="49">
        <f t="shared" si="4"/>
        <v>0</v>
      </c>
      <c r="X65" s="49">
        <f t="shared" si="15"/>
        <v>0.99999999999998679</v>
      </c>
      <c r="Y65" s="49">
        <f t="shared" si="16"/>
        <v>0</v>
      </c>
      <c r="AA65" s="49">
        <f t="shared" si="17"/>
        <v>1.9999999999999831</v>
      </c>
      <c r="AB65" s="49">
        <f t="shared" si="18"/>
        <v>0</v>
      </c>
      <c r="AC65" s="49">
        <f t="shared" si="5"/>
        <v>1.9999999999999831</v>
      </c>
      <c r="AE65" s="53">
        <v>0</v>
      </c>
      <c r="AF65" s="53">
        <f t="shared" si="19"/>
        <v>0</v>
      </c>
      <c r="AG65" s="53">
        <f t="shared" si="6"/>
        <v>6.0205999132796242</v>
      </c>
      <c r="AI65" s="53">
        <f t="shared" si="20"/>
        <v>-3.182280639625853E-14</v>
      </c>
      <c r="AJ65" s="53">
        <f t="shared" si="21"/>
        <v>-1.1475496851984192E-13</v>
      </c>
      <c r="AK65" s="53">
        <f t="shared" si="22"/>
        <v>6.0205999132795505</v>
      </c>
      <c r="AM65" s="53">
        <f t="shared" si="23"/>
        <v>0</v>
      </c>
      <c r="AN65" s="53">
        <f t="shared" si="7"/>
        <v>6.0205999132796242</v>
      </c>
      <c r="AO65" s="53" t="e">
        <f t="shared" si="8"/>
        <v>#N/A</v>
      </c>
      <c r="AP65" s="53" t="e">
        <f t="shared" si="9"/>
        <v>#N/A</v>
      </c>
      <c r="AR65" s="53">
        <f t="shared" si="24"/>
        <v>0</v>
      </c>
      <c r="AS65" s="53">
        <f t="shared" si="25"/>
        <v>6.0205999132795505</v>
      </c>
      <c r="AT65" s="53" t="e">
        <f t="shared" si="26"/>
        <v>#N/A</v>
      </c>
      <c r="AU65" s="53" t="e">
        <f t="shared" si="27"/>
        <v>#N/A</v>
      </c>
      <c r="AW65" s="37"/>
      <c r="BE65" s="22">
        <v>61</v>
      </c>
      <c r="BF65" s="22">
        <f t="shared" si="28"/>
        <v>12.200000000000045</v>
      </c>
      <c r="BG65" s="36">
        <f t="shared" si="29"/>
        <v>1.2</v>
      </c>
      <c r="BH65" s="36">
        <f t="shared" si="30"/>
        <v>13.110301293257951</v>
      </c>
      <c r="BI65" s="36">
        <f t="shared" si="31"/>
        <v>5.5569775957798822</v>
      </c>
      <c r="BJ65" s="36">
        <f t="shared" si="32"/>
        <v>1.5688377979588528</v>
      </c>
      <c r="BK65" s="36">
        <f t="shared" si="33"/>
        <v>0.73846921910447605</v>
      </c>
      <c r="BL65" s="36">
        <f t="shared" si="34"/>
        <v>0.47071100662239684</v>
      </c>
      <c r="BM65" s="36">
        <f t="shared" si="35"/>
        <v>-6.5449129295772055</v>
      </c>
      <c r="BN65" s="36">
        <f t="shared" si="36"/>
        <v>-25.947689733495999</v>
      </c>
      <c r="BO65" s="38">
        <f t="shared" si="37"/>
        <v>-1.1244457553171205</v>
      </c>
      <c r="BP65" s="38">
        <f t="shared" si="38"/>
        <v>1.0187701872573711</v>
      </c>
      <c r="BQ65" s="38">
        <f t="shared" si="39"/>
        <v>9.8954597823668493</v>
      </c>
      <c r="BR65" s="38">
        <f t="shared" si="40"/>
        <v>8.8766895951094789</v>
      </c>
      <c r="BU65" s="36" t="e">
        <f t="shared" si="41"/>
        <v>#N/A</v>
      </c>
      <c r="BV65" s="36">
        <f t="shared" si="42"/>
        <v>-6.5449129295772055</v>
      </c>
      <c r="BW65" s="36" t="e">
        <f t="shared" si="43"/>
        <v>#N/A</v>
      </c>
      <c r="BY65" s="38" t="e">
        <f t="shared" si="44"/>
        <v>#N/A</v>
      </c>
      <c r="BZ65" s="38">
        <f t="shared" si="45"/>
        <v>8.8766895951094789</v>
      </c>
      <c r="CA65" s="38" t="e">
        <f t="shared" si="46"/>
        <v>#N/A</v>
      </c>
      <c r="CC65" s="36" t="e">
        <f t="shared" si="47"/>
        <v>#N/A</v>
      </c>
      <c r="CD65" s="36">
        <f t="shared" si="48"/>
        <v>-25.947689733495999</v>
      </c>
    </row>
    <row r="66" spans="2:82">
      <c r="B66" s="35"/>
      <c r="C66" s="36"/>
      <c r="D66" s="36"/>
      <c r="E66" s="37"/>
      <c r="F66" s="37">
        <v>62</v>
      </c>
      <c r="G66" s="37">
        <v>48.812381360839609</v>
      </c>
      <c r="H66" s="37">
        <v>48.812381360839609</v>
      </c>
      <c r="I66" s="52">
        <v>20.486605490677075</v>
      </c>
      <c r="L66" s="37">
        <f t="shared" si="11"/>
        <v>0</v>
      </c>
      <c r="M66" s="37">
        <f t="shared" si="0"/>
        <v>0</v>
      </c>
      <c r="N66" s="37">
        <f t="shared" si="1"/>
        <v>1</v>
      </c>
      <c r="O66" s="37">
        <f t="shared" si="2"/>
        <v>0</v>
      </c>
      <c r="Q66" s="37">
        <f t="shared" si="12"/>
        <v>2</v>
      </c>
      <c r="R66" s="37">
        <f t="shared" si="13"/>
        <v>0</v>
      </c>
      <c r="S66" s="37">
        <f t="shared" si="3"/>
        <v>2</v>
      </c>
      <c r="V66" s="37">
        <f t="shared" si="14"/>
        <v>0</v>
      </c>
      <c r="W66" s="37">
        <f t="shared" si="4"/>
        <v>0</v>
      </c>
      <c r="X66" s="37">
        <f t="shared" si="15"/>
        <v>0.99999999999998679</v>
      </c>
      <c r="Y66" s="37">
        <f t="shared" si="16"/>
        <v>0</v>
      </c>
      <c r="AA66" s="37">
        <f t="shared" si="17"/>
        <v>1.9999999999999831</v>
      </c>
      <c r="AB66" s="37">
        <f t="shared" si="18"/>
        <v>0</v>
      </c>
      <c r="AC66" s="37">
        <f t="shared" si="5"/>
        <v>1.9999999999999831</v>
      </c>
      <c r="AE66" s="36">
        <v>0</v>
      </c>
      <c r="AF66" s="36">
        <f t="shared" si="19"/>
        <v>0</v>
      </c>
      <c r="AG66" s="36">
        <f t="shared" si="6"/>
        <v>6.0205999132796242</v>
      </c>
      <c r="AI66" s="36">
        <f t="shared" si="20"/>
        <v>-3.182280639625853E-14</v>
      </c>
      <c r="AJ66" s="36">
        <f t="shared" si="21"/>
        <v>-1.1475496851984192E-13</v>
      </c>
      <c r="AK66" s="36">
        <f t="shared" si="22"/>
        <v>6.0205999132795505</v>
      </c>
      <c r="AM66" s="36">
        <f t="shared" si="23"/>
        <v>0</v>
      </c>
      <c r="AN66" s="36">
        <f t="shared" si="7"/>
        <v>6.0205999132796242</v>
      </c>
      <c r="AO66" s="36" t="e">
        <f t="shared" si="8"/>
        <v>#N/A</v>
      </c>
      <c r="AP66" s="36" t="e">
        <f t="shared" si="9"/>
        <v>#N/A</v>
      </c>
      <c r="AR66" s="36">
        <f t="shared" si="24"/>
        <v>0</v>
      </c>
      <c r="AS66" s="36">
        <f t="shared" si="25"/>
        <v>6.0205999132795505</v>
      </c>
      <c r="AT66" s="36" t="e">
        <f t="shared" si="26"/>
        <v>#N/A</v>
      </c>
      <c r="AU66" s="36" t="e">
        <f t="shared" si="27"/>
        <v>#N/A</v>
      </c>
      <c r="AW66" s="37"/>
      <c r="BE66" s="22">
        <v>62</v>
      </c>
      <c r="BF66" s="22">
        <f t="shared" si="28"/>
        <v>12.400000000000045</v>
      </c>
      <c r="BG66" s="36">
        <f t="shared" si="29"/>
        <v>1.2</v>
      </c>
      <c r="BH66" s="36">
        <f t="shared" si="30"/>
        <v>13.296616110875771</v>
      </c>
      <c r="BI66" s="36">
        <f t="shared" si="31"/>
        <v>5.3851648071344655</v>
      </c>
      <c r="BJ66" s="36">
        <f t="shared" si="32"/>
        <v>1.5468549321107845</v>
      </c>
      <c r="BK66" s="36">
        <f t="shared" si="33"/>
        <v>0.76202995687336483</v>
      </c>
      <c r="BL66" s="36">
        <f t="shared" si="34"/>
        <v>0.49263181766730074</v>
      </c>
      <c r="BM66" s="36">
        <f t="shared" si="35"/>
        <v>-6.1495508352778936</v>
      </c>
      <c r="BN66" s="36">
        <f t="shared" si="36"/>
        <v>-24.904862856018752</v>
      </c>
      <c r="BO66" s="38">
        <f t="shared" si="37"/>
        <v>-1.0299135462568736</v>
      </c>
      <c r="BP66" s="38">
        <f t="shared" si="38"/>
        <v>0.25601540751299079</v>
      </c>
      <c r="BQ66" s="38">
        <f t="shared" si="39"/>
        <v>9.6286047355956867</v>
      </c>
      <c r="BR66" s="38">
        <f t="shared" si="40"/>
        <v>9.3725893280826966</v>
      </c>
      <c r="BU66" s="36" t="e">
        <f t="shared" si="41"/>
        <v>#N/A</v>
      </c>
      <c r="BV66" s="36">
        <f t="shared" si="42"/>
        <v>-6.1495508352778936</v>
      </c>
      <c r="BW66" s="36" t="e">
        <f t="shared" si="43"/>
        <v>#N/A</v>
      </c>
      <c r="BY66" s="38" t="e">
        <f t="shared" si="44"/>
        <v>#N/A</v>
      </c>
      <c r="BZ66" s="38">
        <f t="shared" si="45"/>
        <v>9.3725893280826966</v>
      </c>
      <c r="CA66" s="38" t="e">
        <f t="shared" si="46"/>
        <v>#N/A</v>
      </c>
      <c r="CC66" s="36" t="e">
        <f t="shared" si="47"/>
        <v>#N/A</v>
      </c>
      <c r="CD66" s="36">
        <f t="shared" si="48"/>
        <v>-24.904862856018752</v>
      </c>
    </row>
    <row r="67" spans="2:82">
      <c r="B67" s="35"/>
      <c r="C67" s="36"/>
      <c r="D67" s="36"/>
      <c r="E67" s="37"/>
      <c r="F67" s="49">
        <v>63</v>
      </c>
      <c r="G67" s="49">
        <v>49.519926984995479</v>
      </c>
      <c r="H67" s="49">
        <v>49.519926984995479</v>
      </c>
      <c r="I67" s="49">
        <v>20.193890841216298</v>
      </c>
      <c r="K67" s="49"/>
      <c r="L67" s="49">
        <f t="shared" si="11"/>
        <v>0</v>
      </c>
      <c r="M67" s="49">
        <f t="shared" si="0"/>
        <v>0</v>
      </c>
      <c r="N67" s="49">
        <f t="shared" si="1"/>
        <v>1</v>
      </c>
      <c r="O67" s="49">
        <f t="shared" si="2"/>
        <v>0</v>
      </c>
      <c r="Q67" s="49">
        <f t="shared" si="12"/>
        <v>2</v>
      </c>
      <c r="R67" s="49">
        <f t="shared" si="13"/>
        <v>0</v>
      </c>
      <c r="S67" s="49">
        <f t="shared" si="3"/>
        <v>2</v>
      </c>
      <c r="U67" s="49"/>
      <c r="V67" s="49">
        <f t="shared" si="14"/>
        <v>0</v>
      </c>
      <c r="W67" s="49">
        <f t="shared" si="4"/>
        <v>0</v>
      </c>
      <c r="X67" s="49">
        <f t="shared" si="15"/>
        <v>0.99999999999998679</v>
      </c>
      <c r="Y67" s="49">
        <f t="shared" si="16"/>
        <v>0</v>
      </c>
      <c r="AA67" s="49">
        <f t="shared" si="17"/>
        <v>1.9999999999999831</v>
      </c>
      <c r="AB67" s="49">
        <f t="shared" si="18"/>
        <v>0</v>
      </c>
      <c r="AC67" s="49">
        <f t="shared" si="5"/>
        <v>1.9999999999999831</v>
      </c>
      <c r="AE67" s="53">
        <v>0</v>
      </c>
      <c r="AF67" s="53">
        <f t="shared" si="19"/>
        <v>0</v>
      </c>
      <c r="AG67" s="53">
        <f t="shared" si="6"/>
        <v>6.0205999132796242</v>
      </c>
      <c r="AI67" s="53">
        <f t="shared" si="20"/>
        <v>-3.182280639625853E-14</v>
      </c>
      <c r="AJ67" s="53">
        <f t="shared" si="21"/>
        <v>-1.1475496851984192E-13</v>
      </c>
      <c r="AK67" s="53">
        <f t="shared" si="22"/>
        <v>6.0205999132795505</v>
      </c>
      <c r="AM67" s="53">
        <f t="shared" si="23"/>
        <v>0</v>
      </c>
      <c r="AN67" s="53">
        <f t="shared" si="7"/>
        <v>6.0205999132796242</v>
      </c>
      <c r="AO67" s="53" t="e">
        <f t="shared" si="8"/>
        <v>#N/A</v>
      </c>
      <c r="AP67" s="53" t="e">
        <f t="shared" si="9"/>
        <v>#N/A</v>
      </c>
      <c r="AR67" s="53">
        <f t="shared" si="24"/>
        <v>0</v>
      </c>
      <c r="AS67" s="53">
        <f t="shared" si="25"/>
        <v>6.0205999132795505</v>
      </c>
      <c r="AT67" s="53" t="e">
        <f t="shared" si="26"/>
        <v>#N/A</v>
      </c>
      <c r="AU67" s="53" t="e">
        <f t="shared" si="27"/>
        <v>#N/A</v>
      </c>
      <c r="AW67" s="37"/>
      <c r="BE67" s="22">
        <v>63</v>
      </c>
      <c r="BF67" s="22">
        <f t="shared" si="28"/>
        <v>12.600000000000046</v>
      </c>
      <c r="BG67" s="36">
        <f t="shared" si="29"/>
        <v>1.2</v>
      </c>
      <c r="BH67" s="36">
        <f t="shared" si="30"/>
        <v>13.483323032546581</v>
      </c>
      <c r="BI67" s="36">
        <f t="shared" si="31"/>
        <v>5.2153619241620808</v>
      </c>
      <c r="BJ67" s="36">
        <f t="shared" si="32"/>
        <v>1.5254352478127389</v>
      </c>
      <c r="BK67" s="36">
        <f t="shared" si="33"/>
        <v>0.78684029323543969</v>
      </c>
      <c r="BL67" s="36">
        <f t="shared" si="34"/>
        <v>0.51581363047933948</v>
      </c>
      <c r="BM67" s="36">
        <f t="shared" si="35"/>
        <v>-5.750143714541375</v>
      </c>
      <c r="BN67" s="36">
        <f t="shared" si="36"/>
        <v>-23.866746832947307</v>
      </c>
      <c r="BO67" s="38">
        <f t="shared" si="37"/>
        <v>-0.93868471267560705</v>
      </c>
      <c r="BP67" s="38">
        <f t="shared" si="38"/>
        <v>-0.54960509905210442</v>
      </c>
      <c r="BQ67" s="38">
        <f t="shared" si="39"/>
        <v>9.3630598746314515</v>
      </c>
      <c r="BR67" s="38">
        <f t="shared" si="40"/>
        <v>9.9126649736835564</v>
      </c>
      <c r="BU67" s="36" t="e">
        <f t="shared" si="41"/>
        <v>#N/A</v>
      </c>
      <c r="BV67" s="36">
        <f t="shared" si="42"/>
        <v>-5.750143714541375</v>
      </c>
      <c r="BW67" s="36" t="e">
        <f t="shared" si="43"/>
        <v>#N/A</v>
      </c>
      <c r="BY67" s="38" t="e">
        <f t="shared" si="44"/>
        <v>#N/A</v>
      </c>
      <c r="BZ67" s="38">
        <f t="shared" si="45"/>
        <v>9.9126649736835564</v>
      </c>
      <c r="CA67" s="38" t="e">
        <f t="shared" si="46"/>
        <v>#N/A</v>
      </c>
      <c r="CC67" s="36" t="e">
        <f t="shared" si="47"/>
        <v>#N/A</v>
      </c>
      <c r="CD67" s="36">
        <f t="shared" si="48"/>
        <v>-23.866746832947307</v>
      </c>
    </row>
    <row r="68" spans="2:82">
      <c r="B68" s="35"/>
      <c r="C68" s="36"/>
      <c r="D68" s="36"/>
      <c r="E68" s="37"/>
      <c r="F68" s="37">
        <v>64</v>
      </c>
      <c r="G68" s="37">
        <v>50.237728630191612</v>
      </c>
      <c r="H68" s="37">
        <v>50</v>
      </c>
      <c r="I68" s="52">
        <v>19.90535852767486</v>
      </c>
      <c r="L68" s="37">
        <f t="shared" si="11"/>
        <v>0</v>
      </c>
      <c r="M68" s="37">
        <f t="shared" ref="M68:M131" si="49">RADIANS(L68)</f>
        <v>0</v>
      </c>
      <c r="N68" s="37">
        <f t="shared" ref="N68:N131" si="50">$K$4*COS(M68)</f>
        <v>1</v>
      </c>
      <c r="O68" s="37">
        <f t="shared" ref="O68:O131" si="51">$K$4*SIN(M68)</f>
        <v>0</v>
      </c>
      <c r="Q68" s="37">
        <f t="shared" si="12"/>
        <v>2</v>
      </c>
      <c r="R68" s="37">
        <f t="shared" si="13"/>
        <v>0</v>
      </c>
      <c r="S68" s="37">
        <f t="shared" ref="S68:S131" si="52">SQRT(Q68^2+R68^2)</f>
        <v>2</v>
      </c>
      <c r="V68" s="37">
        <f t="shared" si="14"/>
        <v>0</v>
      </c>
      <c r="W68" s="37">
        <f t="shared" ref="W68:W131" si="53">RADIANS(V68)</f>
        <v>0</v>
      </c>
      <c r="X68" s="37">
        <f t="shared" si="15"/>
        <v>0.99999999999998679</v>
      </c>
      <c r="Y68" s="37">
        <f t="shared" si="16"/>
        <v>0</v>
      </c>
      <c r="AA68" s="37">
        <f t="shared" si="17"/>
        <v>1.9999999999999831</v>
      </c>
      <c r="AB68" s="37">
        <f t="shared" si="18"/>
        <v>0</v>
      </c>
      <c r="AC68" s="37">
        <f t="shared" ref="AC68:AC131" si="54">SQRT(AA68^2+AB68^2)</f>
        <v>1.9999999999999831</v>
      </c>
      <c r="AE68" s="36">
        <v>0</v>
      </c>
      <c r="AF68" s="36">
        <f t="shared" si="19"/>
        <v>0</v>
      </c>
      <c r="AG68" s="36">
        <f t="shared" ref="AG68:AG131" si="55">20*LOG(S68)</f>
        <v>6.0205999132796242</v>
      </c>
      <c r="AI68" s="36">
        <f t="shared" si="20"/>
        <v>-3.182280639625853E-14</v>
      </c>
      <c r="AJ68" s="36">
        <f t="shared" si="21"/>
        <v>-1.1475496851984192E-13</v>
      </c>
      <c r="AK68" s="36">
        <f t="shared" si="22"/>
        <v>6.0205999132795505</v>
      </c>
      <c r="AM68" s="36">
        <f t="shared" si="23"/>
        <v>0</v>
      </c>
      <c r="AN68" s="36">
        <f t="shared" ref="AN68:AN131" si="56">IF(AM68&lt;6,AG68,NA())</f>
        <v>6.0205999132796242</v>
      </c>
      <c r="AO68" s="36" t="e">
        <f t="shared" ref="AO68:AO131" si="57">IF(AND(AM68&gt;=6,AM68&lt;24),AG68,NA())</f>
        <v>#N/A</v>
      </c>
      <c r="AP68" s="36" t="e">
        <f t="shared" ref="AP68:AP131" si="58">IF(24&lt;AM68,AG68,NA())</f>
        <v>#N/A</v>
      </c>
      <c r="AR68" s="36">
        <f t="shared" si="24"/>
        <v>0</v>
      </c>
      <c r="AS68" s="36">
        <f t="shared" si="25"/>
        <v>6.0205999132795505</v>
      </c>
      <c r="AT68" s="36" t="e">
        <f t="shared" si="26"/>
        <v>#N/A</v>
      </c>
      <c r="AU68" s="36" t="e">
        <f t="shared" si="27"/>
        <v>#N/A</v>
      </c>
      <c r="AW68" s="37"/>
      <c r="BE68" s="22">
        <v>64</v>
      </c>
      <c r="BF68" s="22">
        <f t="shared" si="28"/>
        <v>12.800000000000047</v>
      </c>
      <c r="BG68" s="36">
        <f t="shared" si="29"/>
        <v>1.2</v>
      </c>
      <c r="BH68" s="36">
        <f t="shared" si="30"/>
        <v>13.670405992508094</v>
      </c>
      <c r="BI68" s="36">
        <f t="shared" si="31"/>
        <v>5.0477717856495463</v>
      </c>
      <c r="BJ68" s="36">
        <f t="shared" si="32"/>
        <v>1.5045592810311501</v>
      </c>
      <c r="BK68" s="36">
        <f t="shared" si="33"/>
        <v>0.81296403244755266</v>
      </c>
      <c r="BL68" s="36">
        <f t="shared" si="34"/>
        <v>0.54033366627494239</v>
      </c>
      <c r="BM68" s="36">
        <f t="shared" si="35"/>
        <v>-5.346759445368944</v>
      </c>
      <c r="BN68" s="36">
        <f t="shared" si="36"/>
        <v>-22.833979089443588</v>
      </c>
      <c r="BO68" s="38">
        <f t="shared" si="37"/>
        <v>-0.85070829825206906</v>
      </c>
      <c r="BP68" s="38">
        <f t="shared" si="38"/>
        <v>-1.4043866167947336</v>
      </c>
      <c r="BQ68" s="38">
        <f t="shared" si="39"/>
        <v>9.0990555987965127</v>
      </c>
      <c r="BR68" s="38">
        <f t="shared" si="40"/>
        <v>10.503442215591246</v>
      </c>
      <c r="BU68" s="36" t="e">
        <f t="shared" si="41"/>
        <v>#N/A</v>
      </c>
      <c r="BV68" s="36">
        <f t="shared" si="42"/>
        <v>-5.346759445368944</v>
      </c>
      <c r="BW68" s="36" t="e">
        <f t="shared" si="43"/>
        <v>#N/A</v>
      </c>
      <c r="BY68" s="38" t="e">
        <f t="shared" si="44"/>
        <v>#N/A</v>
      </c>
      <c r="BZ68" s="38">
        <f t="shared" si="45"/>
        <v>10.503442215591246</v>
      </c>
      <c r="CA68" s="38" t="e">
        <f t="shared" si="46"/>
        <v>#N/A</v>
      </c>
      <c r="CC68" s="36" t="e">
        <f t="shared" si="47"/>
        <v>#N/A</v>
      </c>
      <c r="CD68" s="36">
        <f t="shared" si="48"/>
        <v>-22.833979089443588</v>
      </c>
    </row>
    <row r="69" spans="2:82">
      <c r="B69" s="35"/>
      <c r="C69" s="36"/>
      <c r="D69" s="36"/>
      <c r="E69" s="37"/>
      <c r="F69" s="49">
        <v>65</v>
      </c>
      <c r="G69" s="49">
        <v>50.965934959586939</v>
      </c>
      <c r="H69" s="49">
        <v>50.965934959586939</v>
      </c>
      <c r="I69" s="49">
        <v>19.620948792422677</v>
      </c>
      <c r="K69" s="49"/>
      <c r="L69" s="49">
        <f t="shared" ref="L69:L132" si="59">$D$7/$I69*360</f>
        <v>0</v>
      </c>
      <c r="M69" s="49">
        <f t="shared" si="49"/>
        <v>0</v>
      </c>
      <c r="N69" s="49">
        <f t="shared" si="50"/>
        <v>1</v>
      </c>
      <c r="O69" s="49">
        <f t="shared" si="51"/>
        <v>0</v>
      </c>
      <c r="Q69" s="49">
        <f t="shared" ref="Q69:Q132" si="60">$D$9+N69</f>
        <v>2</v>
      </c>
      <c r="R69" s="49">
        <f t="shared" ref="R69:R132" si="61">O69</f>
        <v>0</v>
      </c>
      <c r="S69" s="49">
        <f t="shared" si="52"/>
        <v>2</v>
      </c>
      <c r="U69" s="49"/>
      <c r="V69" s="49">
        <f t="shared" ref="V69:V132" si="62">$D$22/$I69*360</f>
        <v>0</v>
      </c>
      <c r="W69" s="49">
        <f t="shared" si="53"/>
        <v>0</v>
      </c>
      <c r="X69" s="49">
        <f t="shared" ref="X69:X132" si="63">$U$4*COS(W69)</f>
        <v>0.99999999999998679</v>
      </c>
      <c r="Y69" s="49">
        <f t="shared" ref="Y69:Y132" si="64">$U$4*SIN(W69)</f>
        <v>0</v>
      </c>
      <c r="AA69" s="49">
        <f t="shared" ref="AA69:AA132" si="65">$D$11+X69</f>
        <v>1.9999999999999831</v>
      </c>
      <c r="AB69" s="49">
        <f t="shared" ref="AB69:AB132" si="66">Y69</f>
        <v>0</v>
      </c>
      <c r="AC69" s="49">
        <f t="shared" si="54"/>
        <v>1.9999999999999831</v>
      </c>
      <c r="AE69" s="53">
        <v>0</v>
      </c>
      <c r="AF69" s="53">
        <f t="shared" ref="AF69:AF132" si="67">$D$21</f>
        <v>0</v>
      </c>
      <c r="AG69" s="53">
        <f t="shared" si="55"/>
        <v>6.0205999132796242</v>
      </c>
      <c r="AI69" s="53">
        <f t="shared" ref="AI69:AI132" si="68">IFERROR($D$26,NA())</f>
        <v>-3.182280639625853E-14</v>
      </c>
      <c r="AJ69" s="53">
        <f t="shared" ref="AJ69:AJ132" si="69">IFERROR($D$27,NA())</f>
        <v>-1.1475496851984192E-13</v>
      </c>
      <c r="AK69" s="53">
        <f t="shared" ref="AK69:AK132" si="70">IFERROR(20*LOG(AC69),NA())</f>
        <v>6.0205999132795505</v>
      </c>
      <c r="AM69" s="53">
        <f t="shared" ref="AM69:AM132" si="71">ABS(L69/360)</f>
        <v>0</v>
      </c>
      <c r="AN69" s="53">
        <f t="shared" si="56"/>
        <v>6.0205999132796242</v>
      </c>
      <c r="AO69" s="53" t="e">
        <f t="shared" si="57"/>
        <v>#N/A</v>
      </c>
      <c r="AP69" s="53" t="e">
        <f t="shared" si="58"/>
        <v>#N/A</v>
      </c>
      <c r="AR69" s="53">
        <f t="shared" ref="AR69:AR132" si="72">ABS(V69/360)</f>
        <v>0</v>
      </c>
      <c r="AS69" s="53">
        <f t="shared" ref="AS69:AS132" si="73">IFERROR(IF(AR69&lt;6,AK69,NA()),NA())</f>
        <v>6.0205999132795505</v>
      </c>
      <c r="AT69" s="53" t="e">
        <f t="shared" ref="AT69:AT132" si="74">IFERROR(IF(AND(AR69&gt;=6,AR69&lt;24),AK69,NA()),NA())</f>
        <v>#N/A</v>
      </c>
      <c r="AU69" s="53" t="e">
        <f t="shared" ref="AU69:AU132" si="75">IFERROR(IF(24&lt;AR69,AK69,NA()),NA())</f>
        <v>#N/A</v>
      </c>
      <c r="AW69" s="37"/>
      <c r="BE69" s="22">
        <v>65</v>
      </c>
      <c r="BF69" s="22">
        <f t="shared" ref="BF69:BF104" si="76">BE69*$BC$3</f>
        <v>13.000000000000048</v>
      </c>
      <c r="BG69" s="36">
        <f t="shared" ref="BG69:BG104" si="77">$AY$9</f>
        <v>1.2</v>
      </c>
      <c r="BH69" s="36">
        <f t="shared" ref="BH69:BH104" si="78">SQRT(($AX$7-$BF69)^2+($AY$7-$BG69)^2)</f>
        <v>13.85784976105605</v>
      </c>
      <c r="BI69" s="36">
        <f t="shared" ref="BI69:BI104" si="79">SQRT(($AX$8-$BF69)^2+($AY$8-$BG69)^2)</f>
        <v>4.8826222462934421</v>
      </c>
      <c r="BJ69" s="36">
        <f t="shared" ref="BJ69:BJ104" si="80">$AX$26/BH69</f>
        <v>1.4842083415634104</v>
      </c>
      <c r="BK69" s="36">
        <f t="shared" ref="BK69:BK104" si="81">$AX$30/BI69*$D$10</f>
        <v>0.84046168200946902</v>
      </c>
      <c r="BL69" s="36">
        <f t="shared" ref="BL69:BL104" si="82">BK69/BJ69</f>
        <v>0.56626934270168405</v>
      </c>
      <c r="BM69" s="36">
        <f t="shared" ref="BM69:BM104" si="83">20*LOG(BL69)</f>
        <v>-4.9395390007695763</v>
      </c>
      <c r="BN69" s="36">
        <f t="shared" ref="BN69:BN104" si="84">(BH69-BI69)/$AX$3*1000-$AY$40-$D$22</f>
        <v>-21.807267459648994</v>
      </c>
      <c r="BO69" s="38">
        <f t="shared" ref="BO69:BO104" si="85">1-1/BL69</f>
        <v>-0.76594409160308241</v>
      </c>
      <c r="BP69" s="38">
        <f t="shared" ref="BP69:BP104" si="86">IFERROR(20*LOG(SQRT(BO69^2)),-320)</f>
        <v>-2.3160585915361755</v>
      </c>
      <c r="BQ69" s="38">
        <f t="shared" ref="BQ69:BQ104" si="87">20*LOG(SQRT(1+1/BL69)^2)</f>
        <v>8.8368679481942074</v>
      </c>
      <c r="BR69" s="38">
        <f t="shared" ref="BR69:BR104" si="88">BQ69-BP69</f>
        <v>11.152926539730384</v>
      </c>
      <c r="BU69" s="36" t="e">
        <f t="shared" ref="BU69:BU104" si="89">IF(ISERROR(BY69),NA(),$BM69)</f>
        <v>#N/A</v>
      </c>
      <c r="BV69" s="36">
        <f t="shared" ref="BV69:BV104" si="90">IF(ISERROR(BZ69),NA(),$BM69)</f>
        <v>-4.9395390007695763</v>
      </c>
      <c r="BW69" s="36" t="e">
        <f t="shared" ref="BW69:BW104" si="91">IF(ISERROR(CA69),NA(),$BM69)</f>
        <v>#N/A</v>
      </c>
      <c r="BY69" s="38" t="e">
        <f t="shared" ref="BY69:BY104" si="92">IF(BR69&gt;=12,BR69,NA())</f>
        <v>#N/A</v>
      </c>
      <c r="BZ69" s="38">
        <f t="shared" ref="BZ69:BZ104" si="93">IF(AND(BR69&lt;12,BR69&gt;6),BR69,NA())</f>
        <v>11.152926539730384</v>
      </c>
      <c r="CA69" s="38" t="e">
        <f t="shared" ref="CA69:CA104" si="94">IF(BR69&lt;=6,BR69,NA())</f>
        <v>#N/A</v>
      </c>
      <c r="CC69" s="36" t="e">
        <f t="shared" ref="CC69:CC104" si="95">IF(ABS($BN69)&lt;=5,$BN69,NA())</f>
        <v>#N/A</v>
      </c>
      <c r="CD69" s="36">
        <f t="shared" ref="CD69:CD104" si="96">IF(ABS($BN69)&gt;5,$BN69,NA())</f>
        <v>-21.807267459648994</v>
      </c>
    </row>
    <row r="70" spans="2:82">
      <c r="B70" s="35"/>
      <c r="C70" s="36"/>
      <c r="D70" s="36"/>
      <c r="E70" s="37"/>
      <c r="F70" s="37">
        <v>66</v>
      </c>
      <c r="G70" s="37">
        <v>51.704696791243812</v>
      </c>
      <c r="H70" s="37">
        <v>51.704696791243812</v>
      </c>
      <c r="I70" s="52">
        <v>19.340602731652609</v>
      </c>
      <c r="L70" s="37">
        <f t="shared" si="59"/>
        <v>0</v>
      </c>
      <c r="M70" s="37">
        <f t="shared" si="49"/>
        <v>0</v>
      </c>
      <c r="N70" s="37">
        <f t="shared" si="50"/>
        <v>1</v>
      </c>
      <c r="O70" s="37">
        <f t="shared" si="51"/>
        <v>0</v>
      </c>
      <c r="Q70" s="37">
        <f t="shared" si="60"/>
        <v>2</v>
      </c>
      <c r="R70" s="37">
        <f t="shared" si="61"/>
        <v>0</v>
      </c>
      <c r="S70" s="37">
        <f t="shared" si="52"/>
        <v>2</v>
      </c>
      <c r="V70" s="37">
        <f t="shared" si="62"/>
        <v>0</v>
      </c>
      <c r="W70" s="37">
        <f t="shared" si="53"/>
        <v>0</v>
      </c>
      <c r="X70" s="37">
        <f t="shared" si="63"/>
        <v>0.99999999999998679</v>
      </c>
      <c r="Y70" s="37">
        <f t="shared" si="64"/>
        <v>0</v>
      </c>
      <c r="AA70" s="37">
        <f t="shared" si="65"/>
        <v>1.9999999999999831</v>
      </c>
      <c r="AB70" s="37">
        <f t="shared" si="66"/>
        <v>0</v>
      </c>
      <c r="AC70" s="37">
        <f t="shared" si="54"/>
        <v>1.9999999999999831</v>
      </c>
      <c r="AE70" s="36">
        <v>0</v>
      </c>
      <c r="AF70" s="36">
        <f t="shared" si="67"/>
        <v>0</v>
      </c>
      <c r="AG70" s="36">
        <f t="shared" si="55"/>
        <v>6.0205999132796242</v>
      </c>
      <c r="AI70" s="36">
        <f t="shared" si="68"/>
        <v>-3.182280639625853E-14</v>
      </c>
      <c r="AJ70" s="36">
        <f t="shared" si="69"/>
        <v>-1.1475496851984192E-13</v>
      </c>
      <c r="AK70" s="36">
        <f t="shared" si="70"/>
        <v>6.0205999132795505</v>
      </c>
      <c r="AM70" s="36">
        <f t="shared" si="71"/>
        <v>0</v>
      </c>
      <c r="AN70" s="36">
        <f t="shared" si="56"/>
        <v>6.0205999132796242</v>
      </c>
      <c r="AO70" s="36" t="e">
        <f t="shared" si="57"/>
        <v>#N/A</v>
      </c>
      <c r="AP70" s="36" t="e">
        <f t="shared" si="58"/>
        <v>#N/A</v>
      </c>
      <c r="AR70" s="36">
        <f t="shared" si="72"/>
        <v>0</v>
      </c>
      <c r="AS70" s="36">
        <f t="shared" si="73"/>
        <v>6.0205999132795505</v>
      </c>
      <c r="AT70" s="36" t="e">
        <f t="shared" si="74"/>
        <v>#N/A</v>
      </c>
      <c r="AU70" s="36" t="e">
        <f t="shared" si="75"/>
        <v>#N/A</v>
      </c>
      <c r="AW70" s="37"/>
      <c r="BE70" s="22">
        <v>66</v>
      </c>
      <c r="BF70" s="22">
        <f t="shared" si="76"/>
        <v>13.200000000000049</v>
      </c>
      <c r="BG70" s="36">
        <f t="shared" si="77"/>
        <v>1.2</v>
      </c>
      <c r="BH70" s="36">
        <f t="shared" si="78"/>
        <v>14.045639892863596</v>
      </c>
      <c r="BI70" s="36">
        <f t="shared" si="79"/>
        <v>4.7201694884823393</v>
      </c>
      <c r="BJ70" s="36">
        <f t="shared" si="80"/>
        <v>1.4643644838098264</v>
      </c>
      <c r="BK70" s="36">
        <f t="shared" si="81"/>
        <v>0.8693876174891495</v>
      </c>
      <c r="BL70" s="36">
        <f t="shared" si="82"/>
        <v>0.59369619183010369</v>
      </c>
      <c r="BM70" s="36">
        <f t="shared" si="83"/>
        <v>-4.5287147355592143</v>
      </c>
      <c r="BN70" s="36">
        <f t="shared" si="84"/>
        <v>-20.787399980705867</v>
      </c>
      <c r="BO70" s="38">
        <f t="shared" si="85"/>
        <v>-0.68436317052572071</v>
      </c>
      <c r="BP70" s="38">
        <f t="shared" si="86"/>
        <v>-3.2942674071608202</v>
      </c>
      <c r="BQ70" s="38">
        <f t="shared" si="87"/>
        <v>8.5768254332592893</v>
      </c>
      <c r="BR70" s="38">
        <f t="shared" si="88"/>
        <v>11.871092840420109</v>
      </c>
      <c r="BU70" s="36" t="e">
        <f t="shared" si="89"/>
        <v>#N/A</v>
      </c>
      <c r="BV70" s="36">
        <f t="shared" si="90"/>
        <v>-4.5287147355592143</v>
      </c>
      <c r="BW70" s="36" t="e">
        <f t="shared" si="91"/>
        <v>#N/A</v>
      </c>
      <c r="BY70" s="38" t="e">
        <f t="shared" si="92"/>
        <v>#N/A</v>
      </c>
      <c r="BZ70" s="38">
        <f t="shared" si="93"/>
        <v>11.871092840420109</v>
      </c>
      <c r="CA70" s="38" t="e">
        <f t="shared" si="94"/>
        <v>#N/A</v>
      </c>
      <c r="CC70" s="36" t="e">
        <f t="shared" si="95"/>
        <v>#N/A</v>
      </c>
      <c r="CD70" s="36">
        <f t="shared" si="96"/>
        <v>-20.787399980705867</v>
      </c>
    </row>
    <row r="71" spans="2:82">
      <c r="B71" s="35"/>
      <c r="C71" s="36"/>
      <c r="D71" s="36"/>
      <c r="E71" s="37"/>
      <c r="F71" s="49">
        <v>67</v>
      </c>
      <c r="G71" s="49">
        <v>52.454167129363817</v>
      </c>
      <c r="H71" s="49">
        <v>52.454167129363817</v>
      </c>
      <c r="I71" s="49">
        <v>19.064262283180938</v>
      </c>
      <c r="K71" s="49"/>
      <c r="L71" s="49">
        <f t="shared" si="59"/>
        <v>0</v>
      </c>
      <c r="M71" s="49">
        <f t="shared" si="49"/>
        <v>0</v>
      </c>
      <c r="N71" s="49">
        <f t="shared" si="50"/>
        <v>1</v>
      </c>
      <c r="O71" s="49">
        <f t="shared" si="51"/>
        <v>0</v>
      </c>
      <c r="Q71" s="49">
        <f t="shared" si="60"/>
        <v>2</v>
      </c>
      <c r="R71" s="49">
        <f t="shared" si="61"/>
        <v>0</v>
      </c>
      <c r="S71" s="49">
        <f t="shared" si="52"/>
        <v>2</v>
      </c>
      <c r="U71" s="49"/>
      <c r="V71" s="49">
        <f t="shared" si="62"/>
        <v>0</v>
      </c>
      <c r="W71" s="49">
        <f t="shared" si="53"/>
        <v>0</v>
      </c>
      <c r="X71" s="49">
        <f t="shared" si="63"/>
        <v>0.99999999999998679</v>
      </c>
      <c r="Y71" s="49">
        <f t="shared" si="64"/>
        <v>0</v>
      </c>
      <c r="AA71" s="49">
        <f t="shared" si="65"/>
        <v>1.9999999999999831</v>
      </c>
      <c r="AB71" s="49">
        <f t="shared" si="66"/>
        <v>0</v>
      </c>
      <c r="AC71" s="49">
        <f t="shared" si="54"/>
        <v>1.9999999999999831</v>
      </c>
      <c r="AE71" s="53">
        <v>0</v>
      </c>
      <c r="AF71" s="53">
        <f t="shared" si="67"/>
        <v>0</v>
      </c>
      <c r="AG71" s="53">
        <f t="shared" si="55"/>
        <v>6.0205999132796242</v>
      </c>
      <c r="AI71" s="53">
        <f t="shared" si="68"/>
        <v>-3.182280639625853E-14</v>
      </c>
      <c r="AJ71" s="53">
        <f t="shared" si="69"/>
        <v>-1.1475496851984192E-13</v>
      </c>
      <c r="AK71" s="53">
        <f t="shared" si="70"/>
        <v>6.0205999132795505</v>
      </c>
      <c r="AM71" s="53">
        <f t="shared" si="71"/>
        <v>0</v>
      </c>
      <c r="AN71" s="53">
        <f t="shared" si="56"/>
        <v>6.0205999132796242</v>
      </c>
      <c r="AO71" s="53" t="e">
        <f t="shared" si="57"/>
        <v>#N/A</v>
      </c>
      <c r="AP71" s="53" t="e">
        <f t="shared" si="58"/>
        <v>#N/A</v>
      </c>
      <c r="AR71" s="53">
        <f t="shared" si="72"/>
        <v>0</v>
      </c>
      <c r="AS71" s="53">
        <f t="shared" si="73"/>
        <v>6.0205999132795505</v>
      </c>
      <c r="AT71" s="53" t="e">
        <f t="shared" si="74"/>
        <v>#N/A</v>
      </c>
      <c r="AU71" s="53" t="e">
        <f t="shared" si="75"/>
        <v>#N/A</v>
      </c>
      <c r="AW71" s="37"/>
      <c r="BE71" s="22">
        <v>67</v>
      </c>
      <c r="BF71" s="22">
        <f t="shared" si="76"/>
        <v>13.400000000000048</v>
      </c>
      <c r="BG71" s="36">
        <f t="shared" si="77"/>
        <v>1.2</v>
      </c>
      <c r="BH71" s="36">
        <f t="shared" si="78"/>
        <v>14.233762678926514</v>
      </c>
      <c r="BI71" s="36">
        <f t="shared" si="79"/>
        <v>4.560701700396514</v>
      </c>
      <c r="BJ71" s="36">
        <f t="shared" si="80"/>
        <v>1.4450104779352064</v>
      </c>
      <c r="BK71" s="36">
        <f t="shared" si="81"/>
        <v>0.89978629941525456</v>
      </c>
      <c r="BL71" s="36">
        <f t="shared" si="82"/>
        <v>0.62268496537199547</v>
      </c>
      <c r="BM71" s="36">
        <f t="shared" si="83"/>
        <v>-4.1146324024438661</v>
      </c>
      <c r="BN71" s="36">
        <f t="shared" si="84"/>
        <v>-19.775255742895769</v>
      </c>
      <c r="BO71" s="38">
        <f t="shared" si="85"/>
        <v>-0.60594852230388185</v>
      </c>
      <c r="BP71" s="38">
        <f t="shared" si="86"/>
        <v>-4.3512853856172953</v>
      </c>
      <c r="BQ71" s="38">
        <f t="shared" si="87"/>
        <v>8.3193166488653318</v>
      </c>
      <c r="BR71" s="38">
        <f t="shared" si="88"/>
        <v>12.670602034482627</v>
      </c>
      <c r="BU71" s="36">
        <f t="shared" si="89"/>
        <v>-4.1146324024438661</v>
      </c>
      <c r="BV71" s="36" t="e">
        <f t="shared" si="90"/>
        <v>#N/A</v>
      </c>
      <c r="BW71" s="36" t="e">
        <f t="shared" si="91"/>
        <v>#N/A</v>
      </c>
      <c r="BY71" s="38">
        <f t="shared" si="92"/>
        <v>12.670602034482627</v>
      </c>
      <c r="BZ71" s="38" t="e">
        <f t="shared" si="93"/>
        <v>#N/A</v>
      </c>
      <c r="CA71" s="38" t="e">
        <f t="shared" si="94"/>
        <v>#N/A</v>
      </c>
      <c r="CC71" s="36" t="e">
        <f t="shared" si="95"/>
        <v>#N/A</v>
      </c>
      <c r="CD71" s="36">
        <f t="shared" si="96"/>
        <v>-19.775255742895769</v>
      </c>
    </row>
    <row r="72" spans="2:82">
      <c r="B72" s="35"/>
      <c r="C72" s="36"/>
      <c r="D72" s="36"/>
      <c r="E72" s="37"/>
      <c r="F72" s="37">
        <v>68</v>
      </c>
      <c r="G72" s="37">
        <v>53.214501195976197</v>
      </c>
      <c r="H72" s="37">
        <v>53.214501195976197</v>
      </c>
      <c r="I72" s="52">
        <v>18.791870214422207</v>
      </c>
      <c r="L72" s="37">
        <f t="shared" si="59"/>
        <v>0</v>
      </c>
      <c r="M72" s="37">
        <f t="shared" si="49"/>
        <v>0</v>
      </c>
      <c r="N72" s="37">
        <f t="shared" si="50"/>
        <v>1</v>
      </c>
      <c r="O72" s="37">
        <f t="shared" si="51"/>
        <v>0</v>
      </c>
      <c r="Q72" s="37">
        <f t="shared" si="60"/>
        <v>2</v>
      </c>
      <c r="R72" s="37">
        <f t="shared" si="61"/>
        <v>0</v>
      </c>
      <c r="S72" s="37">
        <f t="shared" si="52"/>
        <v>2</v>
      </c>
      <c r="V72" s="37">
        <f t="shared" si="62"/>
        <v>0</v>
      </c>
      <c r="W72" s="37">
        <f t="shared" si="53"/>
        <v>0</v>
      </c>
      <c r="X72" s="37">
        <f t="shared" si="63"/>
        <v>0.99999999999998679</v>
      </c>
      <c r="Y72" s="37">
        <f t="shared" si="64"/>
        <v>0</v>
      </c>
      <c r="AA72" s="37">
        <f t="shared" si="65"/>
        <v>1.9999999999999831</v>
      </c>
      <c r="AB72" s="37">
        <f t="shared" si="66"/>
        <v>0</v>
      </c>
      <c r="AC72" s="37">
        <f t="shared" si="54"/>
        <v>1.9999999999999831</v>
      </c>
      <c r="AE72" s="36">
        <v>0</v>
      </c>
      <c r="AF72" s="36">
        <f t="shared" si="67"/>
        <v>0</v>
      </c>
      <c r="AG72" s="36">
        <f t="shared" si="55"/>
        <v>6.0205999132796242</v>
      </c>
      <c r="AI72" s="36">
        <f t="shared" si="68"/>
        <v>-3.182280639625853E-14</v>
      </c>
      <c r="AJ72" s="36">
        <f t="shared" si="69"/>
        <v>-1.1475496851984192E-13</v>
      </c>
      <c r="AK72" s="36">
        <f t="shared" si="70"/>
        <v>6.0205999132795505</v>
      </c>
      <c r="AM72" s="36">
        <f t="shared" si="71"/>
        <v>0</v>
      </c>
      <c r="AN72" s="36">
        <f t="shared" si="56"/>
        <v>6.0205999132796242</v>
      </c>
      <c r="AO72" s="36" t="e">
        <f t="shared" si="57"/>
        <v>#N/A</v>
      </c>
      <c r="AP72" s="36" t="e">
        <f t="shared" si="58"/>
        <v>#N/A</v>
      </c>
      <c r="AR72" s="36">
        <f t="shared" si="72"/>
        <v>0</v>
      </c>
      <c r="AS72" s="36">
        <f t="shared" si="73"/>
        <v>6.0205999132795505</v>
      </c>
      <c r="AT72" s="36" t="e">
        <f t="shared" si="74"/>
        <v>#N/A</v>
      </c>
      <c r="AU72" s="36" t="e">
        <f t="shared" si="75"/>
        <v>#N/A</v>
      </c>
      <c r="AW72" s="37"/>
      <c r="BE72" s="22">
        <v>68</v>
      </c>
      <c r="BF72" s="22">
        <f t="shared" si="76"/>
        <v>13.600000000000049</v>
      </c>
      <c r="BG72" s="36">
        <f t="shared" si="77"/>
        <v>1.2</v>
      </c>
      <c r="BH72" s="36">
        <f t="shared" si="78"/>
        <v>14.422205101856003</v>
      </c>
      <c r="BI72" s="36">
        <f t="shared" si="79"/>
        <v>4.4045431091090101</v>
      </c>
      <c r="BJ72" s="36">
        <f t="shared" si="80"/>
        <v>1.4261297815578149</v>
      </c>
      <c r="BK72" s="36">
        <f t="shared" si="81"/>
        <v>0.93168730651083642</v>
      </c>
      <c r="BL72" s="36">
        <f t="shared" si="82"/>
        <v>0.65329770022271016</v>
      </c>
      <c r="BM72" s="36">
        <f t="shared" si="83"/>
        <v>-3.6977774127335077</v>
      </c>
      <c r="BN72" s="36">
        <f t="shared" si="84"/>
        <v>-18.77181676375363</v>
      </c>
      <c r="BO72" s="38">
        <f t="shared" si="85"/>
        <v>-0.53069572977082036</v>
      </c>
      <c r="BP72" s="38">
        <f t="shared" si="86"/>
        <v>-5.5030881379127745</v>
      </c>
      <c r="BQ72" s="38">
        <f t="shared" si="87"/>
        <v>8.0647986453609484</v>
      </c>
      <c r="BR72" s="38">
        <f t="shared" si="88"/>
        <v>13.567886783273723</v>
      </c>
      <c r="BU72" s="36">
        <f t="shared" si="89"/>
        <v>-3.6977774127335077</v>
      </c>
      <c r="BV72" s="36" t="e">
        <f t="shared" si="90"/>
        <v>#N/A</v>
      </c>
      <c r="BW72" s="36" t="e">
        <f t="shared" si="91"/>
        <v>#N/A</v>
      </c>
      <c r="BY72" s="38">
        <f t="shared" si="92"/>
        <v>13.567886783273723</v>
      </c>
      <c r="BZ72" s="38" t="e">
        <f t="shared" si="93"/>
        <v>#N/A</v>
      </c>
      <c r="CA72" s="38" t="e">
        <f t="shared" si="94"/>
        <v>#N/A</v>
      </c>
      <c r="CC72" s="36" t="e">
        <f t="shared" si="95"/>
        <v>#N/A</v>
      </c>
      <c r="CD72" s="36">
        <f t="shared" si="96"/>
        <v>-18.77181676375363</v>
      </c>
    </row>
    <row r="73" spans="2:82">
      <c r="B73" s="35"/>
      <c r="C73" s="36"/>
      <c r="D73" s="36"/>
      <c r="E73" s="37"/>
      <c r="F73" s="49">
        <v>69</v>
      </c>
      <c r="G73" s="49">
        <v>53.985856463085881</v>
      </c>
      <c r="H73" s="49">
        <v>53.985856463085881</v>
      </c>
      <c r="I73" s="49">
        <v>18.523370110535783</v>
      </c>
      <c r="K73" s="49"/>
      <c r="L73" s="49">
        <f t="shared" si="59"/>
        <v>0</v>
      </c>
      <c r="M73" s="49">
        <f t="shared" si="49"/>
        <v>0</v>
      </c>
      <c r="N73" s="49">
        <f t="shared" si="50"/>
        <v>1</v>
      </c>
      <c r="O73" s="49">
        <f t="shared" si="51"/>
        <v>0</v>
      </c>
      <c r="Q73" s="49">
        <f t="shared" si="60"/>
        <v>2</v>
      </c>
      <c r="R73" s="49">
        <f t="shared" si="61"/>
        <v>0</v>
      </c>
      <c r="S73" s="49">
        <f t="shared" si="52"/>
        <v>2</v>
      </c>
      <c r="U73" s="49"/>
      <c r="V73" s="49">
        <f t="shared" si="62"/>
        <v>0</v>
      </c>
      <c r="W73" s="49">
        <f t="shared" si="53"/>
        <v>0</v>
      </c>
      <c r="X73" s="49">
        <f t="shared" si="63"/>
        <v>0.99999999999998679</v>
      </c>
      <c r="Y73" s="49">
        <f t="shared" si="64"/>
        <v>0</v>
      </c>
      <c r="AA73" s="49">
        <f t="shared" si="65"/>
        <v>1.9999999999999831</v>
      </c>
      <c r="AB73" s="49">
        <f t="shared" si="66"/>
        <v>0</v>
      </c>
      <c r="AC73" s="49">
        <f t="shared" si="54"/>
        <v>1.9999999999999831</v>
      </c>
      <c r="AE73" s="53">
        <v>0</v>
      </c>
      <c r="AF73" s="53">
        <f t="shared" si="67"/>
        <v>0</v>
      </c>
      <c r="AG73" s="53">
        <f t="shared" si="55"/>
        <v>6.0205999132796242</v>
      </c>
      <c r="AI73" s="53">
        <f t="shared" si="68"/>
        <v>-3.182280639625853E-14</v>
      </c>
      <c r="AJ73" s="53">
        <f t="shared" si="69"/>
        <v>-1.1475496851984192E-13</v>
      </c>
      <c r="AK73" s="53">
        <f t="shared" si="70"/>
        <v>6.0205999132795505</v>
      </c>
      <c r="AM73" s="53">
        <f t="shared" si="71"/>
        <v>0</v>
      </c>
      <c r="AN73" s="53">
        <f t="shared" si="56"/>
        <v>6.0205999132796242</v>
      </c>
      <c r="AO73" s="53" t="e">
        <f t="shared" si="57"/>
        <v>#N/A</v>
      </c>
      <c r="AP73" s="53" t="e">
        <f t="shared" si="58"/>
        <v>#N/A</v>
      </c>
      <c r="AR73" s="53">
        <f t="shared" si="72"/>
        <v>0</v>
      </c>
      <c r="AS73" s="53">
        <f t="shared" si="73"/>
        <v>6.0205999132795505</v>
      </c>
      <c r="AT73" s="53" t="e">
        <f t="shared" si="74"/>
        <v>#N/A</v>
      </c>
      <c r="AU73" s="53" t="e">
        <f t="shared" si="75"/>
        <v>#N/A</v>
      </c>
      <c r="AW73" s="37"/>
      <c r="BE73" s="22">
        <v>69</v>
      </c>
      <c r="BF73" s="22">
        <f t="shared" si="76"/>
        <v>13.80000000000005</v>
      </c>
      <c r="BG73" s="36">
        <f t="shared" si="77"/>
        <v>1.2</v>
      </c>
      <c r="BH73" s="36">
        <f t="shared" si="78"/>
        <v>14.610954794263153</v>
      </c>
      <c r="BI73" s="36">
        <f t="shared" si="79"/>
        <v>4.252058325093822</v>
      </c>
      <c r="BJ73" s="36">
        <f t="shared" si="80"/>
        <v>1.4077065120732357</v>
      </c>
      <c r="BK73" s="36">
        <f t="shared" si="81"/>
        <v>0.96509892197823766</v>
      </c>
      <c r="BL73" s="36">
        <f t="shared" si="82"/>
        <v>0.68558248022655199</v>
      </c>
      <c r="BM73" s="36">
        <f t="shared" si="83"/>
        <v>-3.2788057831368072</v>
      </c>
      <c r="BN73" s="36">
        <f t="shared" si="84"/>
        <v>-17.778180759961373</v>
      </c>
      <c r="BO73" s="38">
        <f t="shared" si="85"/>
        <v>-0.45861370271531476</v>
      </c>
      <c r="BP73" s="38">
        <f t="shared" si="86"/>
        <v>-6.7710594664022983</v>
      </c>
      <c r="BQ73" s="38">
        <f t="shared" si="87"/>
        <v>7.8138059553503725</v>
      </c>
      <c r="BR73" s="38">
        <f t="shared" si="88"/>
        <v>14.584865421752671</v>
      </c>
      <c r="BU73" s="36">
        <f t="shared" si="89"/>
        <v>-3.2788057831368072</v>
      </c>
      <c r="BV73" s="36" t="e">
        <f t="shared" si="90"/>
        <v>#N/A</v>
      </c>
      <c r="BW73" s="36" t="e">
        <f t="shared" si="91"/>
        <v>#N/A</v>
      </c>
      <c r="BY73" s="38">
        <f t="shared" si="92"/>
        <v>14.584865421752671</v>
      </c>
      <c r="BZ73" s="38" t="e">
        <f t="shared" si="93"/>
        <v>#N/A</v>
      </c>
      <c r="CA73" s="38" t="e">
        <f t="shared" si="94"/>
        <v>#N/A</v>
      </c>
      <c r="CC73" s="36" t="e">
        <f t="shared" si="95"/>
        <v>#N/A</v>
      </c>
      <c r="CD73" s="36">
        <f t="shared" si="96"/>
        <v>-17.778180759961373</v>
      </c>
    </row>
    <row r="74" spans="2:82">
      <c r="B74" s="35"/>
      <c r="C74" s="36"/>
      <c r="D74" s="36"/>
      <c r="E74" s="37"/>
      <c r="F74" s="37">
        <v>70</v>
      </c>
      <c r="G74" s="37">
        <v>54.768392685287225</v>
      </c>
      <c r="H74" s="37">
        <v>54.768392685287225</v>
      </c>
      <c r="I74" s="52">
        <v>18.258706362741886</v>
      </c>
      <c r="L74" s="37">
        <f t="shared" si="59"/>
        <v>0</v>
      </c>
      <c r="M74" s="37">
        <f t="shared" si="49"/>
        <v>0</v>
      </c>
      <c r="N74" s="37">
        <f t="shared" si="50"/>
        <v>1</v>
      </c>
      <c r="O74" s="37">
        <f t="shared" si="51"/>
        <v>0</v>
      </c>
      <c r="Q74" s="37">
        <f t="shared" si="60"/>
        <v>2</v>
      </c>
      <c r="R74" s="37">
        <f t="shared" si="61"/>
        <v>0</v>
      </c>
      <c r="S74" s="37">
        <f t="shared" si="52"/>
        <v>2</v>
      </c>
      <c r="V74" s="37">
        <f t="shared" si="62"/>
        <v>0</v>
      </c>
      <c r="W74" s="37">
        <f t="shared" si="53"/>
        <v>0</v>
      </c>
      <c r="X74" s="37">
        <f t="shared" si="63"/>
        <v>0.99999999999998679</v>
      </c>
      <c r="Y74" s="37">
        <f t="shared" si="64"/>
        <v>0</v>
      </c>
      <c r="AA74" s="37">
        <f t="shared" si="65"/>
        <v>1.9999999999999831</v>
      </c>
      <c r="AB74" s="37">
        <f t="shared" si="66"/>
        <v>0</v>
      </c>
      <c r="AC74" s="37">
        <f t="shared" si="54"/>
        <v>1.9999999999999831</v>
      </c>
      <c r="AE74" s="36">
        <v>0</v>
      </c>
      <c r="AF74" s="36">
        <f t="shared" si="67"/>
        <v>0</v>
      </c>
      <c r="AG74" s="36">
        <f t="shared" si="55"/>
        <v>6.0205999132796242</v>
      </c>
      <c r="AI74" s="36">
        <f t="shared" si="68"/>
        <v>-3.182280639625853E-14</v>
      </c>
      <c r="AJ74" s="36">
        <f t="shared" si="69"/>
        <v>-1.1475496851984192E-13</v>
      </c>
      <c r="AK74" s="36">
        <f t="shared" si="70"/>
        <v>6.0205999132795505</v>
      </c>
      <c r="AM74" s="36">
        <f t="shared" si="71"/>
        <v>0</v>
      </c>
      <c r="AN74" s="36">
        <f t="shared" si="56"/>
        <v>6.0205999132796242</v>
      </c>
      <c r="AO74" s="36" t="e">
        <f t="shared" si="57"/>
        <v>#N/A</v>
      </c>
      <c r="AP74" s="36" t="e">
        <f t="shared" si="58"/>
        <v>#N/A</v>
      </c>
      <c r="AR74" s="36">
        <f t="shared" si="72"/>
        <v>0</v>
      </c>
      <c r="AS74" s="36">
        <f t="shared" si="73"/>
        <v>6.0205999132795505</v>
      </c>
      <c r="AT74" s="36" t="e">
        <f t="shared" si="74"/>
        <v>#N/A</v>
      </c>
      <c r="AU74" s="36" t="e">
        <f t="shared" si="75"/>
        <v>#N/A</v>
      </c>
      <c r="AW74" s="37"/>
      <c r="BE74" s="22">
        <v>70</v>
      </c>
      <c r="BF74" s="22">
        <f t="shared" si="76"/>
        <v>14.000000000000052</v>
      </c>
      <c r="BG74" s="36">
        <f t="shared" si="77"/>
        <v>1.2</v>
      </c>
      <c r="BH74" s="36">
        <f t="shared" si="78"/>
        <v>14.800000000000049</v>
      </c>
      <c r="BI74" s="36">
        <f t="shared" si="79"/>
        <v>4.1036569057366004</v>
      </c>
      <c r="BJ74" s="36">
        <f t="shared" si="80"/>
        <v>1.3897254196953943</v>
      </c>
      <c r="BK74" s="36">
        <f t="shared" si="81"/>
        <v>1.0000000000000093</v>
      </c>
      <c r="BL74" s="36">
        <f t="shared" si="82"/>
        <v>0.71956660346559209</v>
      </c>
      <c r="BM74" s="36">
        <f t="shared" si="83"/>
        <v>-2.858580026796016</v>
      </c>
      <c r="BN74" s="36">
        <f t="shared" si="84"/>
        <v>-16.795574548633795</v>
      </c>
      <c r="BO74" s="38">
        <f t="shared" si="85"/>
        <v>-0.38972541969538121</v>
      </c>
      <c r="BP74" s="38">
        <f t="shared" si="86"/>
        <v>-8.1848253317520498</v>
      </c>
      <c r="BQ74" s="38">
        <f t="shared" si="87"/>
        <v>7.5669600644712665</v>
      </c>
      <c r="BR74" s="38">
        <f t="shared" si="88"/>
        <v>15.751785396223315</v>
      </c>
      <c r="BU74" s="36">
        <f t="shared" si="89"/>
        <v>-2.858580026796016</v>
      </c>
      <c r="BV74" s="36" t="e">
        <f t="shared" si="90"/>
        <v>#N/A</v>
      </c>
      <c r="BW74" s="36" t="e">
        <f t="shared" si="91"/>
        <v>#N/A</v>
      </c>
      <c r="BY74" s="38">
        <f t="shared" si="92"/>
        <v>15.751785396223315</v>
      </c>
      <c r="BZ74" s="38" t="e">
        <f t="shared" si="93"/>
        <v>#N/A</v>
      </c>
      <c r="CA74" s="38" t="e">
        <f t="shared" si="94"/>
        <v>#N/A</v>
      </c>
      <c r="CC74" s="36" t="e">
        <f t="shared" si="95"/>
        <v>#N/A</v>
      </c>
      <c r="CD74" s="36">
        <f t="shared" si="96"/>
        <v>-16.795574548633795</v>
      </c>
    </row>
    <row r="75" spans="2:82">
      <c r="B75" s="35"/>
      <c r="C75" s="36"/>
      <c r="D75" s="36"/>
      <c r="E75" s="37"/>
      <c r="F75" s="49">
        <v>71</v>
      </c>
      <c r="G75" s="49">
        <v>55.562271932850706</v>
      </c>
      <c r="H75" s="49">
        <v>55.562271932850706</v>
      </c>
      <c r="I75" s="49">
        <v>17.99782415680448</v>
      </c>
      <c r="K75" s="49"/>
      <c r="L75" s="49">
        <f t="shared" si="59"/>
        <v>0</v>
      </c>
      <c r="M75" s="49">
        <f t="shared" si="49"/>
        <v>0</v>
      </c>
      <c r="N75" s="49">
        <f t="shared" si="50"/>
        <v>1</v>
      </c>
      <c r="O75" s="49">
        <f t="shared" si="51"/>
        <v>0</v>
      </c>
      <c r="Q75" s="49">
        <f t="shared" si="60"/>
        <v>2</v>
      </c>
      <c r="R75" s="49">
        <f t="shared" si="61"/>
        <v>0</v>
      </c>
      <c r="S75" s="49">
        <f t="shared" si="52"/>
        <v>2</v>
      </c>
      <c r="U75" s="49"/>
      <c r="V75" s="49">
        <f t="shared" si="62"/>
        <v>0</v>
      </c>
      <c r="W75" s="49">
        <f t="shared" si="53"/>
        <v>0</v>
      </c>
      <c r="X75" s="49">
        <f t="shared" si="63"/>
        <v>0.99999999999998679</v>
      </c>
      <c r="Y75" s="49">
        <f t="shared" si="64"/>
        <v>0</v>
      </c>
      <c r="AA75" s="49">
        <f t="shared" si="65"/>
        <v>1.9999999999999831</v>
      </c>
      <c r="AB75" s="49">
        <f t="shared" si="66"/>
        <v>0</v>
      </c>
      <c r="AC75" s="49">
        <f t="shared" si="54"/>
        <v>1.9999999999999831</v>
      </c>
      <c r="AE75" s="53">
        <v>0</v>
      </c>
      <c r="AF75" s="53">
        <f t="shared" si="67"/>
        <v>0</v>
      </c>
      <c r="AG75" s="53">
        <f t="shared" si="55"/>
        <v>6.0205999132796242</v>
      </c>
      <c r="AI75" s="53">
        <f t="shared" si="68"/>
        <v>-3.182280639625853E-14</v>
      </c>
      <c r="AJ75" s="53">
        <f t="shared" si="69"/>
        <v>-1.1475496851984192E-13</v>
      </c>
      <c r="AK75" s="53">
        <f t="shared" si="70"/>
        <v>6.0205999132795505</v>
      </c>
      <c r="AM75" s="53">
        <f t="shared" si="71"/>
        <v>0</v>
      </c>
      <c r="AN75" s="53">
        <f t="shared" si="56"/>
        <v>6.0205999132796242</v>
      </c>
      <c r="AO75" s="53" t="e">
        <f t="shared" si="57"/>
        <v>#N/A</v>
      </c>
      <c r="AP75" s="53" t="e">
        <f t="shared" si="58"/>
        <v>#N/A</v>
      </c>
      <c r="AR75" s="53">
        <f t="shared" si="72"/>
        <v>0</v>
      </c>
      <c r="AS75" s="53">
        <f t="shared" si="73"/>
        <v>6.0205999132795505</v>
      </c>
      <c r="AT75" s="53" t="e">
        <f t="shared" si="74"/>
        <v>#N/A</v>
      </c>
      <c r="AU75" s="53" t="e">
        <f t="shared" si="75"/>
        <v>#N/A</v>
      </c>
      <c r="AW75" s="37"/>
      <c r="BE75" s="22">
        <v>71</v>
      </c>
      <c r="BF75" s="22">
        <f t="shared" si="76"/>
        <v>14.200000000000053</v>
      </c>
      <c r="BG75" s="36">
        <f t="shared" si="77"/>
        <v>1.2</v>
      </c>
      <c r="BH75" s="36">
        <f t="shared" si="78"/>
        <v>14.989329538041435</v>
      </c>
      <c r="BI75" s="36">
        <f t="shared" si="79"/>
        <v>3.959797974644629</v>
      </c>
      <c r="BJ75" s="36">
        <f t="shared" si="80"/>
        <v>1.3721718612758842</v>
      </c>
      <c r="BK75" s="36">
        <f t="shared" si="81"/>
        <v>1.0363298663247891</v>
      </c>
      <c r="BL75" s="36">
        <f t="shared" si="82"/>
        <v>0.75524786331150984</v>
      </c>
      <c r="BM75" s="36">
        <f t="shared" si="83"/>
        <v>-2.4382098945020063</v>
      </c>
      <c r="BN75" s="36">
        <f t="shared" si="84"/>
        <v>-15.8253676033966</v>
      </c>
      <c r="BO75" s="38">
        <f t="shared" si="85"/>
        <v>-0.32406862512041235</v>
      </c>
      <c r="BP75" s="38">
        <f t="shared" si="86"/>
        <v>-9.7872602677640241</v>
      </c>
      <c r="BQ75" s="38">
        <f t="shared" si="87"/>
        <v>7.3249789551842062</v>
      </c>
      <c r="BR75" s="38">
        <f t="shared" si="88"/>
        <v>17.112239222948229</v>
      </c>
      <c r="BU75" s="36">
        <f t="shared" si="89"/>
        <v>-2.4382098945020063</v>
      </c>
      <c r="BV75" s="36" t="e">
        <f t="shared" si="90"/>
        <v>#N/A</v>
      </c>
      <c r="BW75" s="36" t="e">
        <f t="shared" si="91"/>
        <v>#N/A</v>
      </c>
      <c r="BY75" s="38">
        <f t="shared" si="92"/>
        <v>17.112239222948229</v>
      </c>
      <c r="BZ75" s="38" t="e">
        <f t="shared" si="93"/>
        <v>#N/A</v>
      </c>
      <c r="CA75" s="38" t="e">
        <f t="shared" si="94"/>
        <v>#N/A</v>
      </c>
      <c r="CC75" s="36" t="e">
        <f t="shared" si="95"/>
        <v>#N/A</v>
      </c>
      <c r="CD75" s="36">
        <f t="shared" si="96"/>
        <v>-15.8253676033966</v>
      </c>
    </row>
    <row r="76" spans="2:82">
      <c r="B76" s="35"/>
      <c r="C76" s="36"/>
      <c r="D76" s="36"/>
      <c r="E76" s="37"/>
      <c r="F76" s="37">
        <v>72</v>
      </c>
      <c r="G76" s="37">
        <v>56.367658625289081</v>
      </c>
      <c r="H76" s="37">
        <v>56.367658625289081</v>
      </c>
      <c r="I76" s="52">
        <v>17.74066946167877</v>
      </c>
      <c r="L76" s="37">
        <f t="shared" si="59"/>
        <v>0</v>
      </c>
      <c r="M76" s="37">
        <f t="shared" si="49"/>
        <v>0</v>
      </c>
      <c r="N76" s="37">
        <f t="shared" si="50"/>
        <v>1</v>
      </c>
      <c r="O76" s="37">
        <f t="shared" si="51"/>
        <v>0</v>
      </c>
      <c r="Q76" s="37">
        <f t="shared" si="60"/>
        <v>2</v>
      </c>
      <c r="R76" s="37">
        <f t="shared" si="61"/>
        <v>0</v>
      </c>
      <c r="S76" s="37">
        <f t="shared" si="52"/>
        <v>2</v>
      </c>
      <c r="V76" s="37">
        <f t="shared" si="62"/>
        <v>0</v>
      </c>
      <c r="W76" s="37">
        <f t="shared" si="53"/>
        <v>0</v>
      </c>
      <c r="X76" s="37">
        <f t="shared" si="63"/>
        <v>0.99999999999998679</v>
      </c>
      <c r="Y76" s="37">
        <f t="shared" si="64"/>
        <v>0</v>
      </c>
      <c r="AA76" s="37">
        <f t="shared" si="65"/>
        <v>1.9999999999999831</v>
      </c>
      <c r="AB76" s="37">
        <f t="shared" si="66"/>
        <v>0</v>
      </c>
      <c r="AC76" s="37">
        <f t="shared" si="54"/>
        <v>1.9999999999999831</v>
      </c>
      <c r="AE76" s="36">
        <v>0</v>
      </c>
      <c r="AF76" s="36">
        <f t="shared" si="67"/>
        <v>0</v>
      </c>
      <c r="AG76" s="36">
        <f t="shared" si="55"/>
        <v>6.0205999132796242</v>
      </c>
      <c r="AI76" s="36">
        <f t="shared" si="68"/>
        <v>-3.182280639625853E-14</v>
      </c>
      <c r="AJ76" s="36">
        <f t="shared" si="69"/>
        <v>-1.1475496851984192E-13</v>
      </c>
      <c r="AK76" s="36">
        <f t="shared" si="70"/>
        <v>6.0205999132795505</v>
      </c>
      <c r="AM76" s="36">
        <f t="shared" si="71"/>
        <v>0</v>
      </c>
      <c r="AN76" s="36">
        <f t="shared" si="56"/>
        <v>6.0205999132796242</v>
      </c>
      <c r="AO76" s="36" t="e">
        <f t="shared" si="57"/>
        <v>#N/A</v>
      </c>
      <c r="AP76" s="36" t="e">
        <f t="shared" si="58"/>
        <v>#N/A</v>
      </c>
      <c r="AR76" s="36">
        <f t="shared" si="72"/>
        <v>0</v>
      </c>
      <c r="AS76" s="36">
        <f t="shared" si="73"/>
        <v>6.0205999132795505</v>
      </c>
      <c r="AT76" s="36" t="e">
        <f t="shared" si="74"/>
        <v>#N/A</v>
      </c>
      <c r="AU76" s="36" t="e">
        <f t="shared" si="75"/>
        <v>#N/A</v>
      </c>
      <c r="AW76" s="37"/>
      <c r="BE76" s="22">
        <v>72</v>
      </c>
      <c r="BF76" s="22">
        <f t="shared" si="76"/>
        <v>14.400000000000052</v>
      </c>
      <c r="BG76" s="36">
        <f t="shared" si="77"/>
        <v>1.2</v>
      </c>
      <c r="BH76" s="36">
        <f t="shared" si="78"/>
        <v>15.17893276880827</v>
      </c>
      <c r="BI76" s="36">
        <f t="shared" si="79"/>
        <v>3.8209946349085246</v>
      </c>
      <c r="BJ76" s="36">
        <f t="shared" si="80"/>
        <v>1.3550317749451852</v>
      </c>
      <c r="BK76" s="36">
        <f t="shared" si="81"/>
        <v>1.0739760972825549</v>
      </c>
      <c r="BL76" s="36">
        <f t="shared" si="82"/>
        <v>0.79258369961545749</v>
      </c>
      <c r="BM76" s="36">
        <f t="shared" si="83"/>
        <v>-2.0190972733914854</v>
      </c>
      <c r="BN76" s="36">
        <f t="shared" si="84"/>
        <v>-14.869085003364745</v>
      </c>
      <c r="BO76" s="38">
        <f t="shared" si="85"/>
        <v>-0.26169639936473077</v>
      </c>
      <c r="BP76" s="38">
        <f t="shared" si="86"/>
        <v>-11.644045054025941</v>
      </c>
      <c r="BQ76" s="38">
        <f t="shared" si="87"/>
        <v>7.0886861326566439</v>
      </c>
      <c r="BR76" s="38">
        <f t="shared" si="88"/>
        <v>18.732731186682585</v>
      </c>
      <c r="BU76" s="36">
        <f t="shared" si="89"/>
        <v>-2.0190972733914854</v>
      </c>
      <c r="BV76" s="36" t="e">
        <f t="shared" si="90"/>
        <v>#N/A</v>
      </c>
      <c r="BW76" s="36" t="e">
        <f t="shared" si="91"/>
        <v>#N/A</v>
      </c>
      <c r="BY76" s="38">
        <f t="shared" si="92"/>
        <v>18.732731186682585</v>
      </c>
      <c r="BZ76" s="38" t="e">
        <f t="shared" si="93"/>
        <v>#N/A</v>
      </c>
      <c r="CA76" s="38" t="e">
        <f t="shared" si="94"/>
        <v>#N/A</v>
      </c>
      <c r="CC76" s="36" t="e">
        <f t="shared" si="95"/>
        <v>#N/A</v>
      </c>
      <c r="CD76" s="36">
        <f t="shared" si="96"/>
        <v>-14.869085003364745</v>
      </c>
    </row>
    <row r="77" spans="2:82">
      <c r="B77" s="35"/>
      <c r="C77" s="36"/>
      <c r="D77" s="36"/>
      <c r="E77" s="37"/>
      <c r="F77" s="49">
        <v>73</v>
      </c>
      <c r="G77" s="49">
        <v>57.184719565410134</v>
      </c>
      <c r="H77" s="49">
        <v>57.184719565410134</v>
      </c>
      <c r="I77" s="49">
        <v>17.487189018320894</v>
      </c>
      <c r="K77" s="49"/>
      <c r="L77" s="49">
        <f t="shared" si="59"/>
        <v>0</v>
      </c>
      <c r="M77" s="49">
        <f t="shared" si="49"/>
        <v>0</v>
      </c>
      <c r="N77" s="49">
        <f t="shared" si="50"/>
        <v>1</v>
      </c>
      <c r="O77" s="49">
        <f t="shared" si="51"/>
        <v>0</v>
      </c>
      <c r="Q77" s="49">
        <f t="shared" si="60"/>
        <v>2</v>
      </c>
      <c r="R77" s="49">
        <f t="shared" si="61"/>
        <v>0</v>
      </c>
      <c r="S77" s="49">
        <f t="shared" si="52"/>
        <v>2</v>
      </c>
      <c r="U77" s="49"/>
      <c r="V77" s="49">
        <f t="shared" si="62"/>
        <v>0</v>
      </c>
      <c r="W77" s="49">
        <f t="shared" si="53"/>
        <v>0</v>
      </c>
      <c r="X77" s="49">
        <f t="shared" si="63"/>
        <v>0.99999999999998679</v>
      </c>
      <c r="Y77" s="49">
        <f t="shared" si="64"/>
        <v>0</v>
      </c>
      <c r="AA77" s="49">
        <f t="shared" si="65"/>
        <v>1.9999999999999831</v>
      </c>
      <c r="AB77" s="49">
        <f t="shared" si="66"/>
        <v>0</v>
      </c>
      <c r="AC77" s="49">
        <f t="shared" si="54"/>
        <v>1.9999999999999831</v>
      </c>
      <c r="AE77" s="53">
        <v>0</v>
      </c>
      <c r="AF77" s="53">
        <f t="shared" si="67"/>
        <v>0</v>
      </c>
      <c r="AG77" s="53">
        <f t="shared" si="55"/>
        <v>6.0205999132796242</v>
      </c>
      <c r="AI77" s="53">
        <f t="shared" si="68"/>
        <v>-3.182280639625853E-14</v>
      </c>
      <c r="AJ77" s="53">
        <f t="shared" si="69"/>
        <v>-1.1475496851984192E-13</v>
      </c>
      <c r="AK77" s="53">
        <f t="shared" si="70"/>
        <v>6.0205999132795505</v>
      </c>
      <c r="AM77" s="53">
        <f t="shared" si="71"/>
        <v>0</v>
      </c>
      <c r="AN77" s="53">
        <f t="shared" si="56"/>
        <v>6.0205999132796242</v>
      </c>
      <c r="AO77" s="53" t="e">
        <f t="shared" si="57"/>
        <v>#N/A</v>
      </c>
      <c r="AP77" s="53" t="e">
        <f t="shared" si="58"/>
        <v>#N/A</v>
      </c>
      <c r="AR77" s="53">
        <f t="shared" si="72"/>
        <v>0</v>
      </c>
      <c r="AS77" s="53">
        <f t="shared" si="73"/>
        <v>6.0205999132795505</v>
      </c>
      <c r="AT77" s="53" t="e">
        <f t="shared" si="74"/>
        <v>#N/A</v>
      </c>
      <c r="AU77" s="53" t="e">
        <f t="shared" si="75"/>
        <v>#N/A</v>
      </c>
      <c r="AW77" s="37"/>
      <c r="BE77" s="22">
        <v>73</v>
      </c>
      <c r="BF77" s="22">
        <f t="shared" si="76"/>
        <v>14.600000000000053</v>
      </c>
      <c r="BG77" s="36">
        <f t="shared" si="77"/>
        <v>1.2</v>
      </c>
      <c r="BH77" s="36">
        <f t="shared" si="78"/>
        <v>15.368799562750551</v>
      </c>
      <c r="BI77" s="36">
        <f t="shared" si="79"/>
        <v>3.6878177829171204</v>
      </c>
      <c r="BJ77" s="36">
        <f t="shared" si="80"/>
        <v>1.3382916556048092</v>
      </c>
      <c r="BK77" s="36">
        <f t="shared" si="81"/>
        <v>1.1127602141151842</v>
      </c>
      <c r="BL77" s="36">
        <f t="shared" si="82"/>
        <v>0.83147810826953006</v>
      </c>
      <c r="BM77" s="36">
        <f t="shared" si="83"/>
        <v>-1.6029836139860707</v>
      </c>
      <c r="BN77" s="36">
        <f t="shared" si="84"/>
        <v>-13.928418630021064</v>
      </c>
      <c r="BO77" s="38">
        <f t="shared" si="85"/>
        <v>-0.20267748489638193</v>
      </c>
      <c r="BP77" s="38">
        <f t="shared" si="86"/>
        <v>-13.863889873536159</v>
      </c>
      <c r="BQ77" s="38">
        <f t="shared" si="87"/>
        <v>6.8590182518344864</v>
      </c>
      <c r="BR77" s="38">
        <f t="shared" si="88"/>
        <v>20.722908125370644</v>
      </c>
      <c r="BU77" s="36">
        <f t="shared" si="89"/>
        <v>-1.6029836139860707</v>
      </c>
      <c r="BV77" s="36" t="e">
        <f t="shared" si="90"/>
        <v>#N/A</v>
      </c>
      <c r="BW77" s="36" t="e">
        <f t="shared" si="91"/>
        <v>#N/A</v>
      </c>
      <c r="BY77" s="38">
        <f t="shared" si="92"/>
        <v>20.722908125370644</v>
      </c>
      <c r="BZ77" s="38" t="e">
        <f t="shared" si="93"/>
        <v>#N/A</v>
      </c>
      <c r="CA77" s="38" t="e">
        <f t="shared" si="94"/>
        <v>#N/A</v>
      </c>
      <c r="CC77" s="36" t="e">
        <f t="shared" si="95"/>
        <v>#N/A</v>
      </c>
      <c r="CD77" s="36">
        <f t="shared" si="96"/>
        <v>-13.928418630021064</v>
      </c>
    </row>
    <row r="78" spans="2:82">
      <c r="B78" s="35"/>
      <c r="C78" s="36"/>
      <c r="D78" s="36"/>
      <c r="E78" s="37"/>
      <c r="F78" s="37">
        <v>74</v>
      </c>
      <c r="G78" s="37">
        <v>58.013623973863091</v>
      </c>
      <c r="H78" s="37">
        <v>58.013623973863091</v>
      </c>
      <c r="I78" s="52">
        <v>17.237330328657464</v>
      </c>
      <c r="L78" s="37">
        <f t="shared" si="59"/>
        <v>0</v>
      </c>
      <c r="M78" s="37">
        <f t="shared" si="49"/>
        <v>0</v>
      </c>
      <c r="N78" s="37">
        <f t="shared" si="50"/>
        <v>1</v>
      </c>
      <c r="O78" s="37">
        <f t="shared" si="51"/>
        <v>0</v>
      </c>
      <c r="Q78" s="37">
        <f t="shared" si="60"/>
        <v>2</v>
      </c>
      <c r="R78" s="37">
        <f t="shared" si="61"/>
        <v>0</v>
      </c>
      <c r="S78" s="37">
        <f t="shared" si="52"/>
        <v>2</v>
      </c>
      <c r="V78" s="37">
        <f t="shared" si="62"/>
        <v>0</v>
      </c>
      <c r="W78" s="37">
        <f t="shared" si="53"/>
        <v>0</v>
      </c>
      <c r="X78" s="37">
        <f t="shared" si="63"/>
        <v>0.99999999999998679</v>
      </c>
      <c r="Y78" s="37">
        <f t="shared" si="64"/>
        <v>0</v>
      </c>
      <c r="AA78" s="37">
        <f t="shared" si="65"/>
        <v>1.9999999999999831</v>
      </c>
      <c r="AB78" s="37">
        <f t="shared" si="66"/>
        <v>0</v>
      </c>
      <c r="AC78" s="37">
        <f t="shared" si="54"/>
        <v>1.9999999999999831</v>
      </c>
      <c r="AE78" s="36">
        <v>0</v>
      </c>
      <c r="AF78" s="36">
        <f t="shared" si="67"/>
        <v>0</v>
      </c>
      <c r="AG78" s="36">
        <f t="shared" si="55"/>
        <v>6.0205999132796242</v>
      </c>
      <c r="AI78" s="36">
        <f t="shared" si="68"/>
        <v>-3.182280639625853E-14</v>
      </c>
      <c r="AJ78" s="36">
        <f t="shared" si="69"/>
        <v>-1.1475496851984192E-13</v>
      </c>
      <c r="AK78" s="36">
        <f t="shared" si="70"/>
        <v>6.0205999132795505</v>
      </c>
      <c r="AM78" s="36">
        <f t="shared" si="71"/>
        <v>0</v>
      </c>
      <c r="AN78" s="36">
        <f t="shared" si="56"/>
        <v>6.0205999132796242</v>
      </c>
      <c r="AO78" s="36" t="e">
        <f t="shared" si="57"/>
        <v>#N/A</v>
      </c>
      <c r="AP78" s="36" t="e">
        <f t="shared" si="58"/>
        <v>#N/A</v>
      </c>
      <c r="AR78" s="36">
        <f t="shared" si="72"/>
        <v>0</v>
      </c>
      <c r="AS78" s="36">
        <f t="shared" si="73"/>
        <v>6.0205999132795505</v>
      </c>
      <c r="AT78" s="36" t="e">
        <f t="shared" si="74"/>
        <v>#N/A</v>
      </c>
      <c r="AU78" s="36" t="e">
        <f t="shared" si="75"/>
        <v>#N/A</v>
      </c>
      <c r="AW78" s="37"/>
      <c r="BE78" s="22">
        <v>74</v>
      </c>
      <c r="BF78" s="22">
        <f t="shared" si="76"/>
        <v>14.800000000000054</v>
      </c>
      <c r="BG78" s="36">
        <f t="shared" si="77"/>
        <v>1.2</v>
      </c>
      <c r="BH78" s="36">
        <f t="shared" si="78"/>
        <v>15.558920271021432</v>
      </c>
      <c r="BI78" s="36">
        <f t="shared" si="79"/>
        <v>3.5608987629529376</v>
      </c>
      <c r="BJ78" s="36">
        <f t="shared" si="80"/>
        <v>1.321938531287405</v>
      </c>
      <c r="BK78" s="36">
        <f t="shared" si="81"/>
        <v>1.1524216718628668</v>
      </c>
      <c r="BL78" s="36">
        <f t="shared" si="82"/>
        <v>0.87176645856638302</v>
      </c>
      <c r="BM78" s="36">
        <f t="shared" si="83"/>
        <v>-1.1919968917248793</v>
      </c>
      <c r="BN78" s="36">
        <f t="shared" si="84"/>
        <v>-13.005234982490158</v>
      </c>
      <c r="BO78" s="38">
        <f t="shared" si="85"/>
        <v>-0.14709620928120648</v>
      </c>
      <c r="BP78" s="38">
        <f t="shared" si="86"/>
        <v>-16.647970380862994</v>
      </c>
      <c r="BQ78" s="38">
        <f t="shared" si="87"/>
        <v>6.6370301036648023</v>
      </c>
      <c r="BR78" s="38">
        <f t="shared" si="88"/>
        <v>23.285000484527796</v>
      </c>
      <c r="BU78" s="36">
        <f t="shared" si="89"/>
        <v>-1.1919968917248793</v>
      </c>
      <c r="BV78" s="36" t="e">
        <f t="shared" si="90"/>
        <v>#N/A</v>
      </c>
      <c r="BW78" s="36" t="e">
        <f t="shared" si="91"/>
        <v>#N/A</v>
      </c>
      <c r="BY78" s="38">
        <f t="shared" si="92"/>
        <v>23.285000484527796</v>
      </c>
      <c r="BZ78" s="38" t="e">
        <f t="shared" si="93"/>
        <v>#N/A</v>
      </c>
      <c r="CA78" s="38" t="e">
        <f t="shared" si="94"/>
        <v>#N/A</v>
      </c>
      <c r="CC78" s="36" t="e">
        <f t="shared" si="95"/>
        <v>#N/A</v>
      </c>
      <c r="CD78" s="36">
        <f t="shared" si="96"/>
        <v>-13.005234982490158</v>
      </c>
    </row>
    <row r="79" spans="2:82">
      <c r="B79" s="35"/>
      <c r="C79" s="36"/>
      <c r="D79" s="36"/>
      <c r="E79" s="37"/>
      <c r="F79" s="49">
        <v>75</v>
      </c>
      <c r="G79" s="49">
        <v>58.854543524185644</v>
      </c>
      <c r="H79" s="49">
        <v>58.854543524185644</v>
      </c>
      <c r="I79" s="49">
        <v>16.991041644712794</v>
      </c>
      <c r="K79" s="49"/>
      <c r="L79" s="49">
        <f t="shared" si="59"/>
        <v>0</v>
      </c>
      <c r="M79" s="49">
        <f t="shared" si="49"/>
        <v>0</v>
      </c>
      <c r="N79" s="49">
        <f t="shared" si="50"/>
        <v>1</v>
      </c>
      <c r="O79" s="49">
        <f t="shared" si="51"/>
        <v>0</v>
      </c>
      <c r="Q79" s="49">
        <f t="shared" si="60"/>
        <v>2</v>
      </c>
      <c r="R79" s="49">
        <f t="shared" si="61"/>
        <v>0</v>
      </c>
      <c r="S79" s="49">
        <f t="shared" si="52"/>
        <v>2</v>
      </c>
      <c r="U79" s="49"/>
      <c r="V79" s="49">
        <f t="shared" si="62"/>
        <v>0</v>
      </c>
      <c r="W79" s="49">
        <f t="shared" si="53"/>
        <v>0</v>
      </c>
      <c r="X79" s="49">
        <f t="shared" si="63"/>
        <v>0.99999999999998679</v>
      </c>
      <c r="Y79" s="49">
        <f t="shared" si="64"/>
        <v>0</v>
      </c>
      <c r="AA79" s="49">
        <f t="shared" si="65"/>
        <v>1.9999999999999831</v>
      </c>
      <c r="AB79" s="49">
        <f t="shared" si="66"/>
        <v>0</v>
      </c>
      <c r="AC79" s="49">
        <f t="shared" si="54"/>
        <v>1.9999999999999831</v>
      </c>
      <c r="AE79" s="53">
        <v>0</v>
      </c>
      <c r="AF79" s="53">
        <f t="shared" si="67"/>
        <v>0</v>
      </c>
      <c r="AG79" s="53">
        <f t="shared" si="55"/>
        <v>6.0205999132796242</v>
      </c>
      <c r="AI79" s="53">
        <f t="shared" si="68"/>
        <v>-3.182280639625853E-14</v>
      </c>
      <c r="AJ79" s="53">
        <f t="shared" si="69"/>
        <v>-1.1475496851984192E-13</v>
      </c>
      <c r="AK79" s="53">
        <f t="shared" si="70"/>
        <v>6.0205999132795505</v>
      </c>
      <c r="AM79" s="53">
        <f t="shared" si="71"/>
        <v>0</v>
      </c>
      <c r="AN79" s="53">
        <f t="shared" si="56"/>
        <v>6.0205999132796242</v>
      </c>
      <c r="AO79" s="53" t="e">
        <f t="shared" si="57"/>
        <v>#N/A</v>
      </c>
      <c r="AP79" s="53" t="e">
        <f t="shared" si="58"/>
        <v>#N/A</v>
      </c>
      <c r="AR79" s="53">
        <f t="shared" si="72"/>
        <v>0</v>
      </c>
      <c r="AS79" s="53">
        <f t="shared" si="73"/>
        <v>6.0205999132795505</v>
      </c>
      <c r="AT79" s="53" t="e">
        <f t="shared" si="74"/>
        <v>#N/A</v>
      </c>
      <c r="AU79" s="53" t="e">
        <f t="shared" si="75"/>
        <v>#N/A</v>
      </c>
      <c r="AW79" s="37"/>
      <c r="BE79" s="22">
        <v>75</v>
      </c>
      <c r="BF79" s="22">
        <f t="shared" si="76"/>
        <v>15.000000000000055</v>
      </c>
      <c r="BG79" s="36">
        <f t="shared" si="77"/>
        <v>1.2</v>
      </c>
      <c r="BH79" s="36">
        <f t="shared" si="78"/>
        <v>15.749285698088077</v>
      </c>
      <c r="BI79" s="36">
        <f t="shared" si="79"/>
        <v>3.4409301068170186</v>
      </c>
      <c r="BJ79" s="36">
        <f t="shared" si="80"/>
        <v>1.3059599403920141</v>
      </c>
      <c r="BK79" s="36">
        <f t="shared" si="81"/>
        <v>1.1926010637666411</v>
      </c>
      <c r="BL79" s="36">
        <f t="shared" si="82"/>
        <v>0.91319881022434291</v>
      </c>
      <c r="BM79" s="36">
        <f t="shared" si="83"/>
        <v>-0.78869326017873598</v>
      </c>
      <c r="BN79" s="36">
        <f t="shared" si="84"/>
        <v>-12.101577410995887</v>
      </c>
      <c r="BO79" s="38">
        <f t="shared" si="85"/>
        <v>-9.5051799020996253E-2</v>
      </c>
      <c r="BP79" s="38">
        <f t="shared" si="86"/>
        <v>-20.440793178811862</v>
      </c>
      <c r="BQ79" s="38">
        <f t="shared" si="87"/>
        <v>6.4238953026179599</v>
      </c>
      <c r="BR79" s="38">
        <f t="shared" si="88"/>
        <v>26.864688481429823</v>
      </c>
      <c r="BU79" s="36">
        <f t="shared" si="89"/>
        <v>-0.78869326017873598</v>
      </c>
      <c r="BV79" s="36" t="e">
        <f t="shared" si="90"/>
        <v>#N/A</v>
      </c>
      <c r="BW79" s="36" t="e">
        <f t="shared" si="91"/>
        <v>#N/A</v>
      </c>
      <c r="BY79" s="38">
        <f t="shared" si="92"/>
        <v>26.864688481429823</v>
      </c>
      <c r="BZ79" s="38" t="e">
        <f t="shared" si="93"/>
        <v>#N/A</v>
      </c>
      <c r="CA79" s="38" t="e">
        <f t="shared" si="94"/>
        <v>#N/A</v>
      </c>
      <c r="CC79" s="36" t="e">
        <f t="shared" si="95"/>
        <v>#N/A</v>
      </c>
      <c r="CD79" s="36">
        <f t="shared" si="96"/>
        <v>-12.101577410995887</v>
      </c>
    </row>
    <row r="80" spans="2:82">
      <c r="B80" s="35"/>
      <c r="C80" s="36"/>
      <c r="D80" s="36"/>
      <c r="E80" s="37"/>
      <c r="F80" s="37">
        <v>76</v>
      </c>
      <c r="G80" s="37">
        <v>59.707652378359199</v>
      </c>
      <c r="H80" s="37">
        <v>59.707652378359199</v>
      </c>
      <c r="I80" s="52">
        <v>16.748271957891379</v>
      </c>
      <c r="L80" s="37">
        <f t="shared" si="59"/>
        <v>0</v>
      </c>
      <c r="M80" s="37">
        <f t="shared" si="49"/>
        <v>0</v>
      </c>
      <c r="N80" s="37">
        <f t="shared" si="50"/>
        <v>1</v>
      </c>
      <c r="O80" s="37">
        <f t="shared" si="51"/>
        <v>0</v>
      </c>
      <c r="Q80" s="37">
        <f t="shared" si="60"/>
        <v>2</v>
      </c>
      <c r="R80" s="37">
        <f t="shared" si="61"/>
        <v>0</v>
      </c>
      <c r="S80" s="37">
        <f t="shared" si="52"/>
        <v>2</v>
      </c>
      <c r="V80" s="37">
        <f t="shared" si="62"/>
        <v>0</v>
      </c>
      <c r="W80" s="37">
        <f t="shared" si="53"/>
        <v>0</v>
      </c>
      <c r="X80" s="37">
        <f t="shared" si="63"/>
        <v>0.99999999999998679</v>
      </c>
      <c r="Y80" s="37">
        <f t="shared" si="64"/>
        <v>0</v>
      </c>
      <c r="AA80" s="37">
        <f t="shared" si="65"/>
        <v>1.9999999999999831</v>
      </c>
      <c r="AB80" s="37">
        <f t="shared" si="66"/>
        <v>0</v>
      </c>
      <c r="AC80" s="37">
        <f t="shared" si="54"/>
        <v>1.9999999999999831</v>
      </c>
      <c r="AE80" s="36">
        <v>0</v>
      </c>
      <c r="AF80" s="36">
        <f t="shared" si="67"/>
        <v>0</v>
      </c>
      <c r="AG80" s="36">
        <f t="shared" si="55"/>
        <v>6.0205999132796242</v>
      </c>
      <c r="AI80" s="36">
        <f t="shared" si="68"/>
        <v>-3.182280639625853E-14</v>
      </c>
      <c r="AJ80" s="36">
        <f t="shared" si="69"/>
        <v>-1.1475496851984192E-13</v>
      </c>
      <c r="AK80" s="36">
        <f t="shared" si="70"/>
        <v>6.0205999132795505</v>
      </c>
      <c r="AM80" s="36">
        <f t="shared" si="71"/>
        <v>0</v>
      </c>
      <c r="AN80" s="36">
        <f t="shared" si="56"/>
        <v>6.0205999132796242</v>
      </c>
      <c r="AO80" s="36" t="e">
        <f t="shared" si="57"/>
        <v>#N/A</v>
      </c>
      <c r="AP80" s="36" t="e">
        <f t="shared" si="58"/>
        <v>#N/A</v>
      </c>
      <c r="AR80" s="36">
        <f t="shared" si="72"/>
        <v>0</v>
      </c>
      <c r="AS80" s="36">
        <f t="shared" si="73"/>
        <v>6.0205999132795505</v>
      </c>
      <c r="AT80" s="36" t="e">
        <f t="shared" si="74"/>
        <v>#N/A</v>
      </c>
      <c r="AU80" s="36" t="e">
        <f t="shared" si="75"/>
        <v>#N/A</v>
      </c>
      <c r="AW80" s="37"/>
      <c r="BE80" s="22">
        <v>76</v>
      </c>
      <c r="BF80" s="22">
        <f t="shared" si="76"/>
        <v>15.200000000000056</v>
      </c>
      <c r="BG80" s="36">
        <f t="shared" si="77"/>
        <v>1.2</v>
      </c>
      <c r="BH80" s="36">
        <f t="shared" si="78"/>
        <v>15.939887076137072</v>
      </c>
      <c r="BI80" s="36">
        <f t="shared" si="79"/>
        <v>3.3286633954186171</v>
      </c>
      <c r="BJ80" s="36">
        <f t="shared" si="80"/>
        <v>1.2903439097936451</v>
      </c>
      <c r="BK80" s="36">
        <f t="shared" si="81"/>
        <v>1.2328242355128725</v>
      </c>
      <c r="BL80" s="36">
        <f t="shared" si="82"/>
        <v>0.95542298929440339</v>
      </c>
      <c r="BM80" s="36">
        <f t="shared" si="83"/>
        <v>-0.39608625951294435</v>
      </c>
      <c r="BN80" s="36">
        <f t="shared" si="84"/>
        <v>-11.219659964582178</v>
      </c>
      <c r="BO80" s="38">
        <f t="shared" si="85"/>
        <v>-4.665683284271549E-2</v>
      </c>
      <c r="BP80" s="38">
        <f t="shared" si="86"/>
        <v>-26.621694906051509</v>
      </c>
      <c r="BQ80" s="38">
        <f t="shared" si="87"/>
        <v>6.2209005943675164</v>
      </c>
      <c r="BR80" s="38">
        <f t="shared" si="88"/>
        <v>32.842595500419023</v>
      </c>
      <c r="BU80" s="36">
        <f t="shared" si="89"/>
        <v>-0.39608625951294435</v>
      </c>
      <c r="BV80" s="36" t="e">
        <f t="shared" si="90"/>
        <v>#N/A</v>
      </c>
      <c r="BW80" s="36" t="e">
        <f t="shared" si="91"/>
        <v>#N/A</v>
      </c>
      <c r="BY80" s="38">
        <f t="shared" si="92"/>
        <v>32.842595500419023</v>
      </c>
      <c r="BZ80" s="38" t="e">
        <f t="shared" si="93"/>
        <v>#N/A</v>
      </c>
      <c r="CA80" s="38" t="e">
        <f t="shared" si="94"/>
        <v>#N/A</v>
      </c>
      <c r="CC80" s="36" t="e">
        <f t="shared" si="95"/>
        <v>#N/A</v>
      </c>
      <c r="CD80" s="36">
        <f t="shared" si="96"/>
        <v>-11.219659964582178</v>
      </c>
    </row>
    <row r="81" spans="2:82">
      <c r="B81" s="35"/>
      <c r="C81" s="36"/>
      <c r="D81" s="36"/>
      <c r="E81" s="37"/>
      <c r="F81" s="49">
        <v>77</v>
      </c>
      <c r="G81" s="49">
        <v>60.573127222879279</v>
      </c>
      <c r="H81" s="49">
        <v>60.573127222879279</v>
      </c>
      <c r="I81" s="49">
        <v>16.508970988413598</v>
      </c>
      <c r="K81" s="49"/>
      <c r="L81" s="49">
        <f t="shared" si="59"/>
        <v>0</v>
      </c>
      <c r="M81" s="49">
        <f t="shared" si="49"/>
        <v>0</v>
      </c>
      <c r="N81" s="49">
        <f t="shared" si="50"/>
        <v>1</v>
      </c>
      <c r="O81" s="49">
        <f t="shared" si="51"/>
        <v>0</v>
      </c>
      <c r="Q81" s="49">
        <f t="shared" si="60"/>
        <v>2</v>
      </c>
      <c r="R81" s="49">
        <f t="shared" si="61"/>
        <v>0</v>
      </c>
      <c r="S81" s="49">
        <f t="shared" si="52"/>
        <v>2</v>
      </c>
      <c r="U81" s="49"/>
      <c r="V81" s="49">
        <f t="shared" si="62"/>
        <v>0</v>
      </c>
      <c r="W81" s="49">
        <f t="shared" si="53"/>
        <v>0</v>
      </c>
      <c r="X81" s="49">
        <f t="shared" si="63"/>
        <v>0.99999999999998679</v>
      </c>
      <c r="Y81" s="49">
        <f t="shared" si="64"/>
        <v>0</v>
      </c>
      <c r="AA81" s="49">
        <f t="shared" si="65"/>
        <v>1.9999999999999831</v>
      </c>
      <c r="AB81" s="49">
        <f t="shared" si="66"/>
        <v>0</v>
      </c>
      <c r="AC81" s="49">
        <f t="shared" si="54"/>
        <v>1.9999999999999831</v>
      </c>
      <c r="AE81" s="53">
        <v>0</v>
      </c>
      <c r="AF81" s="53">
        <f t="shared" si="67"/>
        <v>0</v>
      </c>
      <c r="AG81" s="53">
        <f t="shared" si="55"/>
        <v>6.0205999132796242</v>
      </c>
      <c r="AI81" s="53">
        <f t="shared" si="68"/>
        <v>-3.182280639625853E-14</v>
      </c>
      <c r="AJ81" s="53">
        <f t="shared" si="69"/>
        <v>-1.1475496851984192E-13</v>
      </c>
      <c r="AK81" s="53">
        <f t="shared" si="70"/>
        <v>6.0205999132795505</v>
      </c>
      <c r="AM81" s="53">
        <f t="shared" si="71"/>
        <v>0</v>
      </c>
      <c r="AN81" s="53">
        <f t="shared" si="56"/>
        <v>6.0205999132796242</v>
      </c>
      <c r="AO81" s="53" t="e">
        <f t="shared" si="57"/>
        <v>#N/A</v>
      </c>
      <c r="AP81" s="53" t="e">
        <f t="shared" si="58"/>
        <v>#N/A</v>
      </c>
      <c r="AR81" s="53">
        <f t="shared" si="72"/>
        <v>0</v>
      </c>
      <c r="AS81" s="53">
        <f t="shared" si="73"/>
        <v>6.0205999132795505</v>
      </c>
      <c r="AT81" s="53" t="e">
        <f t="shared" si="74"/>
        <v>#N/A</v>
      </c>
      <c r="AU81" s="53" t="e">
        <f t="shared" si="75"/>
        <v>#N/A</v>
      </c>
      <c r="AW81" s="37"/>
      <c r="BE81" s="22">
        <v>77</v>
      </c>
      <c r="BF81" s="22">
        <f t="shared" si="76"/>
        <v>15.400000000000057</v>
      </c>
      <c r="BG81" s="36">
        <f t="shared" si="77"/>
        <v>1.2</v>
      </c>
      <c r="BH81" s="36">
        <f t="shared" si="78"/>
        <v>16.130716041143423</v>
      </c>
      <c r="BI81" s="36">
        <f t="shared" si="79"/>
        <v>3.2249030993193912</v>
      </c>
      <c r="BJ81" s="36">
        <f t="shared" si="80"/>
        <v>1.2750789338198498</v>
      </c>
      <c r="BK81" s="36">
        <f t="shared" si="81"/>
        <v>1.2724899878705522</v>
      </c>
      <c r="BL81" s="36">
        <f t="shared" si="82"/>
        <v>0.99796957985844714</v>
      </c>
      <c r="BM81" s="36">
        <f t="shared" si="83"/>
        <v>-1.7653933790988851E-2</v>
      </c>
      <c r="BN81" s="36">
        <f t="shared" si="84"/>
        <v>-10.361849525162292</v>
      </c>
      <c r="BO81" s="38">
        <f t="shared" si="85"/>
        <v>-2.0345511351567147E-3</v>
      </c>
      <c r="BP81" s="38">
        <f t="shared" si="86"/>
        <v>-53.830627807663291</v>
      </c>
      <c r="BQ81" s="38">
        <f t="shared" si="87"/>
        <v>6.0294313653421199</v>
      </c>
      <c r="BR81" s="38">
        <f t="shared" si="88"/>
        <v>59.860059173005411</v>
      </c>
      <c r="BU81" s="36">
        <f t="shared" si="89"/>
        <v>-1.7653933790988851E-2</v>
      </c>
      <c r="BV81" s="36" t="e">
        <f t="shared" si="90"/>
        <v>#N/A</v>
      </c>
      <c r="BW81" s="36" t="e">
        <f t="shared" si="91"/>
        <v>#N/A</v>
      </c>
      <c r="BY81" s="38">
        <f t="shared" si="92"/>
        <v>59.860059173005411</v>
      </c>
      <c r="BZ81" s="38" t="e">
        <f t="shared" si="93"/>
        <v>#N/A</v>
      </c>
      <c r="CA81" s="38" t="e">
        <f t="shared" si="94"/>
        <v>#N/A</v>
      </c>
      <c r="CC81" s="36" t="e">
        <f t="shared" si="95"/>
        <v>#N/A</v>
      </c>
      <c r="CD81" s="36">
        <f t="shared" si="96"/>
        <v>-10.361849525162292</v>
      </c>
    </row>
    <row r="82" spans="2:82">
      <c r="B82" s="35"/>
      <c r="C82" s="36"/>
      <c r="D82" s="36"/>
      <c r="E82" s="37"/>
      <c r="F82" s="37">
        <v>78</v>
      </c>
      <c r="G82" s="37">
        <v>61.451147305348933</v>
      </c>
      <c r="H82" s="37">
        <v>61.451147305348933</v>
      </c>
      <c r="I82" s="52">
        <v>16.273089174902296</v>
      </c>
      <c r="L82" s="37">
        <f t="shared" si="59"/>
        <v>0</v>
      </c>
      <c r="M82" s="37">
        <f t="shared" si="49"/>
        <v>0</v>
      </c>
      <c r="N82" s="37">
        <f t="shared" si="50"/>
        <v>1</v>
      </c>
      <c r="O82" s="37">
        <f t="shared" si="51"/>
        <v>0</v>
      </c>
      <c r="Q82" s="37">
        <f t="shared" si="60"/>
        <v>2</v>
      </c>
      <c r="R82" s="37">
        <f t="shared" si="61"/>
        <v>0</v>
      </c>
      <c r="S82" s="37">
        <f t="shared" si="52"/>
        <v>2</v>
      </c>
      <c r="V82" s="37">
        <f t="shared" si="62"/>
        <v>0</v>
      </c>
      <c r="W82" s="37">
        <f t="shared" si="53"/>
        <v>0</v>
      </c>
      <c r="X82" s="37">
        <f t="shared" si="63"/>
        <v>0.99999999999998679</v>
      </c>
      <c r="Y82" s="37">
        <f t="shared" si="64"/>
        <v>0</v>
      </c>
      <c r="AA82" s="37">
        <f t="shared" si="65"/>
        <v>1.9999999999999831</v>
      </c>
      <c r="AB82" s="37">
        <f t="shared" si="66"/>
        <v>0</v>
      </c>
      <c r="AC82" s="37">
        <f t="shared" si="54"/>
        <v>1.9999999999999831</v>
      </c>
      <c r="AE82" s="36">
        <v>0</v>
      </c>
      <c r="AF82" s="36">
        <f t="shared" si="67"/>
        <v>0</v>
      </c>
      <c r="AG82" s="36">
        <f t="shared" si="55"/>
        <v>6.0205999132796242</v>
      </c>
      <c r="AI82" s="36">
        <f t="shared" si="68"/>
        <v>-3.182280639625853E-14</v>
      </c>
      <c r="AJ82" s="36">
        <f t="shared" si="69"/>
        <v>-1.1475496851984192E-13</v>
      </c>
      <c r="AK82" s="36">
        <f t="shared" si="70"/>
        <v>6.0205999132795505</v>
      </c>
      <c r="AM82" s="36">
        <f t="shared" si="71"/>
        <v>0</v>
      </c>
      <c r="AN82" s="36">
        <f t="shared" si="56"/>
        <v>6.0205999132796242</v>
      </c>
      <c r="AO82" s="36" t="e">
        <f t="shared" si="57"/>
        <v>#N/A</v>
      </c>
      <c r="AP82" s="36" t="e">
        <f t="shared" si="58"/>
        <v>#N/A</v>
      </c>
      <c r="AR82" s="36">
        <f t="shared" si="72"/>
        <v>0</v>
      </c>
      <c r="AS82" s="36">
        <f t="shared" si="73"/>
        <v>6.0205999132795505</v>
      </c>
      <c r="AT82" s="36" t="e">
        <f t="shared" si="74"/>
        <v>#N/A</v>
      </c>
      <c r="AU82" s="36" t="e">
        <f t="shared" si="75"/>
        <v>#N/A</v>
      </c>
      <c r="AW82" s="37"/>
      <c r="BE82" s="22">
        <v>78</v>
      </c>
      <c r="BF82" s="22">
        <f t="shared" si="76"/>
        <v>15.600000000000056</v>
      </c>
      <c r="BG82" s="36">
        <f t="shared" si="77"/>
        <v>1.2</v>
      </c>
      <c r="BH82" s="36">
        <f t="shared" si="78"/>
        <v>16.321764610482585</v>
      </c>
      <c r="BI82" s="36">
        <f t="shared" si="79"/>
        <v>3.1304951684996802</v>
      </c>
      <c r="BJ82" s="36">
        <f t="shared" si="80"/>
        <v>1.260153954081793</v>
      </c>
      <c r="BK82" s="36">
        <f t="shared" si="81"/>
        <v>1.3108651139376635</v>
      </c>
      <c r="BL82" s="36">
        <f t="shared" si="82"/>
        <v>1.0402420352621287</v>
      </c>
      <c r="BM82" s="36">
        <f t="shared" si="83"/>
        <v>0.34268798499881709</v>
      </c>
      <c r="BN82" s="36">
        <f t="shared" si="84"/>
        <v>-9.5306326474065557</v>
      </c>
      <c r="BO82" s="38">
        <f t="shared" si="85"/>
        <v>3.8685261600669874E-2</v>
      </c>
      <c r="BP82" s="38">
        <f t="shared" si="86"/>
        <v>-28.249089239489006</v>
      </c>
      <c r="BQ82" s="38">
        <f t="shared" si="87"/>
        <v>5.8509458374761785</v>
      </c>
      <c r="BR82" s="38">
        <f t="shared" si="88"/>
        <v>34.100035076965185</v>
      </c>
      <c r="BU82" s="36">
        <f t="shared" si="89"/>
        <v>0.34268798499881709</v>
      </c>
      <c r="BV82" s="36" t="e">
        <f t="shared" si="90"/>
        <v>#N/A</v>
      </c>
      <c r="BW82" s="36" t="e">
        <f t="shared" si="91"/>
        <v>#N/A</v>
      </c>
      <c r="BY82" s="38">
        <f t="shared" si="92"/>
        <v>34.100035076965185</v>
      </c>
      <c r="BZ82" s="38" t="e">
        <f t="shared" si="93"/>
        <v>#N/A</v>
      </c>
      <c r="CA82" s="38" t="e">
        <f t="shared" si="94"/>
        <v>#N/A</v>
      </c>
      <c r="CC82" s="36" t="e">
        <f t="shared" si="95"/>
        <v>#N/A</v>
      </c>
      <c r="CD82" s="36">
        <f t="shared" si="96"/>
        <v>-9.5306326474065557</v>
      </c>
    </row>
    <row r="83" spans="2:82">
      <c r="B83" s="35"/>
      <c r="C83" s="36"/>
      <c r="D83" s="36"/>
      <c r="E83" s="37"/>
      <c r="F83" s="49">
        <v>79</v>
      </c>
      <c r="G83" s="49">
        <v>62.341894471602529</v>
      </c>
      <c r="H83" s="49">
        <v>62.341894471602529</v>
      </c>
      <c r="I83" s="49">
        <v>16.040577664118178</v>
      </c>
      <c r="K83" s="49"/>
      <c r="L83" s="49">
        <f t="shared" si="59"/>
        <v>0</v>
      </c>
      <c r="M83" s="49">
        <f t="shared" si="49"/>
        <v>0</v>
      </c>
      <c r="N83" s="49">
        <f t="shared" si="50"/>
        <v>1</v>
      </c>
      <c r="O83" s="49">
        <f t="shared" si="51"/>
        <v>0</v>
      </c>
      <c r="Q83" s="49">
        <f t="shared" si="60"/>
        <v>2</v>
      </c>
      <c r="R83" s="49">
        <f t="shared" si="61"/>
        <v>0</v>
      </c>
      <c r="S83" s="49">
        <f t="shared" si="52"/>
        <v>2</v>
      </c>
      <c r="U83" s="49"/>
      <c r="V83" s="49">
        <f t="shared" si="62"/>
        <v>0</v>
      </c>
      <c r="W83" s="49">
        <f t="shared" si="53"/>
        <v>0</v>
      </c>
      <c r="X83" s="49">
        <f t="shared" si="63"/>
        <v>0.99999999999998679</v>
      </c>
      <c r="Y83" s="49">
        <f t="shared" si="64"/>
        <v>0</v>
      </c>
      <c r="AA83" s="49">
        <f t="shared" si="65"/>
        <v>1.9999999999999831</v>
      </c>
      <c r="AB83" s="49">
        <f t="shared" si="66"/>
        <v>0</v>
      </c>
      <c r="AC83" s="49">
        <f t="shared" si="54"/>
        <v>1.9999999999999831</v>
      </c>
      <c r="AE83" s="53">
        <v>0</v>
      </c>
      <c r="AF83" s="53">
        <f t="shared" si="67"/>
        <v>0</v>
      </c>
      <c r="AG83" s="53">
        <f t="shared" si="55"/>
        <v>6.0205999132796242</v>
      </c>
      <c r="AI83" s="53">
        <f t="shared" si="68"/>
        <v>-3.182280639625853E-14</v>
      </c>
      <c r="AJ83" s="53">
        <f t="shared" si="69"/>
        <v>-1.1475496851984192E-13</v>
      </c>
      <c r="AK83" s="53">
        <f t="shared" si="70"/>
        <v>6.0205999132795505</v>
      </c>
      <c r="AM83" s="53">
        <f t="shared" si="71"/>
        <v>0</v>
      </c>
      <c r="AN83" s="53">
        <f t="shared" si="56"/>
        <v>6.0205999132796242</v>
      </c>
      <c r="AO83" s="53" t="e">
        <f t="shared" si="57"/>
        <v>#N/A</v>
      </c>
      <c r="AP83" s="53" t="e">
        <f t="shared" si="58"/>
        <v>#N/A</v>
      </c>
      <c r="AR83" s="53">
        <f t="shared" si="72"/>
        <v>0</v>
      </c>
      <c r="AS83" s="53">
        <f t="shared" si="73"/>
        <v>6.0205999132795505</v>
      </c>
      <c r="AT83" s="53" t="e">
        <f t="shared" si="74"/>
        <v>#N/A</v>
      </c>
      <c r="AU83" s="53" t="e">
        <f t="shared" si="75"/>
        <v>#N/A</v>
      </c>
      <c r="AW83" s="37"/>
      <c r="BE83" s="22">
        <v>79</v>
      </c>
      <c r="BF83" s="22">
        <f t="shared" si="76"/>
        <v>15.800000000000058</v>
      </c>
      <c r="BG83" s="36">
        <f t="shared" si="77"/>
        <v>1.2</v>
      </c>
      <c r="BH83" s="36">
        <f t="shared" si="78"/>
        <v>16.513025161974465</v>
      </c>
      <c r="BI83" s="36">
        <f t="shared" si="79"/>
        <v>3.0463092423455405</v>
      </c>
      <c r="BJ83" s="36">
        <f t="shared" si="80"/>
        <v>1.2455583401432058</v>
      </c>
      <c r="BK83" s="36">
        <f t="shared" si="81"/>
        <v>1.347091374931122</v>
      </c>
      <c r="BL83" s="36">
        <f t="shared" si="82"/>
        <v>1.0815160811947537</v>
      </c>
      <c r="BM83" s="36">
        <f t="shared" si="83"/>
        <v>0.68065962801669322</v>
      </c>
      <c r="BN83" s="36">
        <f t="shared" si="84"/>
        <v>-8.7285638172684727</v>
      </c>
      <c r="BO83" s="38">
        <f t="shared" si="85"/>
        <v>7.5372047269701925E-2</v>
      </c>
      <c r="BP83" s="38">
        <f t="shared" si="86"/>
        <v>-22.455793763594531</v>
      </c>
      <c r="BQ83" s="38">
        <f t="shared" si="87"/>
        <v>5.6869357813843733</v>
      </c>
      <c r="BR83" s="38">
        <f t="shared" si="88"/>
        <v>28.142729544978906</v>
      </c>
      <c r="BU83" s="36">
        <f t="shared" si="89"/>
        <v>0.68065962801669322</v>
      </c>
      <c r="BV83" s="36" t="e">
        <f t="shared" si="90"/>
        <v>#N/A</v>
      </c>
      <c r="BW83" s="36" t="e">
        <f t="shared" si="91"/>
        <v>#N/A</v>
      </c>
      <c r="BY83" s="38">
        <f t="shared" si="92"/>
        <v>28.142729544978906</v>
      </c>
      <c r="BZ83" s="38" t="e">
        <f t="shared" si="93"/>
        <v>#N/A</v>
      </c>
      <c r="CA83" s="38" t="e">
        <f t="shared" si="94"/>
        <v>#N/A</v>
      </c>
      <c r="CC83" s="36" t="e">
        <f t="shared" si="95"/>
        <v>#N/A</v>
      </c>
      <c r="CD83" s="36">
        <f t="shared" si="96"/>
        <v>-8.7285638172684727</v>
      </c>
    </row>
    <row r="84" spans="2:82">
      <c r="B84" s="35"/>
      <c r="C84" s="36"/>
      <c r="D84" s="36"/>
      <c r="E84" s="37"/>
      <c r="F84" s="37">
        <v>80</v>
      </c>
      <c r="G84" s="37">
        <v>63.245553203367592</v>
      </c>
      <c r="H84" s="37">
        <v>63</v>
      </c>
      <c r="I84" s="52">
        <v>15.811388300841895</v>
      </c>
      <c r="L84" s="37">
        <f t="shared" si="59"/>
        <v>0</v>
      </c>
      <c r="M84" s="37">
        <f t="shared" si="49"/>
        <v>0</v>
      </c>
      <c r="N84" s="37">
        <f t="shared" si="50"/>
        <v>1</v>
      </c>
      <c r="O84" s="37">
        <f t="shared" si="51"/>
        <v>0</v>
      </c>
      <c r="Q84" s="37">
        <f t="shared" si="60"/>
        <v>2</v>
      </c>
      <c r="R84" s="37">
        <f t="shared" si="61"/>
        <v>0</v>
      </c>
      <c r="S84" s="37">
        <f t="shared" si="52"/>
        <v>2</v>
      </c>
      <c r="V84" s="37">
        <f t="shared" si="62"/>
        <v>0</v>
      </c>
      <c r="W84" s="37">
        <f t="shared" si="53"/>
        <v>0</v>
      </c>
      <c r="X84" s="37">
        <f t="shared" si="63"/>
        <v>0.99999999999998679</v>
      </c>
      <c r="Y84" s="37">
        <f t="shared" si="64"/>
        <v>0</v>
      </c>
      <c r="AA84" s="37">
        <f t="shared" si="65"/>
        <v>1.9999999999999831</v>
      </c>
      <c r="AB84" s="37">
        <f t="shared" si="66"/>
        <v>0</v>
      </c>
      <c r="AC84" s="37">
        <f t="shared" si="54"/>
        <v>1.9999999999999831</v>
      </c>
      <c r="AE84" s="36">
        <v>0</v>
      </c>
      <c r="AF84" s="36">
        <f t="shared" si="67"/>
        <v>0</v>
      </c>
      <c r="AG84" s="36">
        <f t="shared" si="55"/>
        <v>6.0205999132796242</v>
      </c>
      <c r="AI84" s="36">
        <f t="shared" si="68"/>
        <v>-3.182280639625853E-14</v>
      </c>
      <c r="AJ84" s="36">
        <f t="shared" si="69"/>
        <v>-1.1475496851984192E-13</v>
      </c>
      <c r="AK84" s="36">
        <f t="shared" si="70"/>
        <v>6.0205999132795505</v>
      </c>
      <c r="AM84" s="36">
        <f t="shared" si="71"/>
        <v>0</v>
      </c>
      <c r="AN84" s="36">
        <f t="shared" si="56"/>
        <v>6.0205999132796242</v>
      </c>
      <c r="AO84" s="36" t="e">
        <f t="shared" si="57"/>
        <v>#N/A</v>
      </c>
      <c r="AP84" s="36" t="e">
        <f t="shared" si="58"/>
        <v>#N/A</v>
      </c>
      <c r="AR84" s="36">
        <f t="shared" si="72"/>
        <v>0</v>
      </c>
      <c r="AS84" s="36">
        <f t="shared" si="73"/>
        <v>6.0205999132795505</v>
      </c>
      <c r="AT84" s="36" t="e">
        <f t="shared" si="74"/>
        <v>#N/A</v>
      </c>
      <c r="AU84" s="36" t="e">
        <f t="shared" si="75"/>
        <v>#N/A</v>
      </c>
      <c r="AW84" s="37"/>
      <c r="BE84" s="22">
        <v>80</v>
      </c>
      <c r="BF84" s="22">
        <f t="shared" si="76"/>
        <v>16.000000000000057</v>
      </c>
      <c r="BG84" s="36">
        <f t="shared" si="77"/>
        <v>1.2</v>
      </c>
      <c r="BH84" s="36">
        <f t="shared" si="78"/>
        <v>16.704490414256934</v>
      </c>
      <c r="BI84" s="36">
        <f t="shared" si="79"/>
        <v>2.9732137494636821</v>
      </c>
      <c r="BJ84" s="36">
        <f t="shared" si="80"/>
        <v>1.2312818710074269</v>
      </c>
      <c r="BK84" s="36">
        <f t="shared" si="81"/>
        <v>1.3802091781920722</v>
      </c>
      <c r="BL84" s="36">
        <f t="shared" si="82"/>
        <v>1.1209530576965241</v>
      </c>
      <c r="BM84" s="36">
        <f t="shared" si="83"/>
        <v>0.99174851933511854</v>
      </c>
      <c r="BN84" s="36">
        <f t="shared" si="84"/>
        <v>-7.9581930026265582</v>
      </c>
      <c r="BO84" s="38">
        <f t="shared" si="85"/>
        <v>0.10790198292966313</v>
      </c>
      <c r="BP84" s="38">
        <f t="shared" si="86"/>
        <v>-19.339411483079935</v>
      </c>
      <c r="BQ84" s="38">
        <f t="shared" si="87"/>
        <v>5.5388726114018469</v>
      </c>
      <c r="BR84" s="38">
        <f t="shared" si="88"/>
        <v>24.878284094481781</v>
      </c>
      <c r="BU84" s="36">
        <f t="shared" si="89"/>
        <v>0.99174851933511854</v>
      </c>
      <c r="BV84" s="36" t="e">
        <f t="shared" si="90"/>
        <v>#N/A</v>
      </c>
      <c r="BW84" s="36" t="e">
        <f t="shared" si="91"/>
        <v>#N/A</v>
      </c>
      <c r="BY84" s="38">
        <f t="shared" si="92"/>
        <v>24.878284094481781</v>
      </c>
      <c r="BZ84" s="38" t="e">
        <f t="shared" si="93"/>
        <v>#N/A</v>
      </c>
      <c r="CA84" s="38" t="e">
        <f t="shared" si="94"/>
        <v>#N/A</v>
      </c>
      <c r="CC84" s="36" t="e">
        <f t="shared" si="95"/>
        <v>#N/A</v>
      </c>
      <c r="CD84" s="36">
        <f t="shared" si="96"/>
        <v>-7.9581930026265582</v>
      </c>
    </row>
    <row r="85" spans="2:82">
      <c r="B85" s="35"/>
      <c r="C85" s="36"/>
      <c r="D85" s="36"/>
      <c r="E85" s="37"/>
      <c r="F85" s="49">
        <v>81</v>
      </c>
      <c r="G85" s="49">
        <v>64.162310656472727</v>
      </c>
      <c r="H85" s="49">
        <v>64.162310656472727</v>
      </c>
      <c r="I85" s="49">
        <v>15.585473617900629</v>
      </c>
      <c r="K85" s="49"/>
      <c r="L85" s="49">
        <f t="shared" si="59"/>
        <v>0</v>
      </c>
      <c r="M85" s="49">
        <f t="shared" si="49"/>
        <v>0</v>
      </c>
      <c r="N85" s="49">
        <f t="shared" si="50"/>
        <v>1</v>
      </c>
      <c r="O85" s="49">
        <f t="shared" si="51"/>
        <v>0</v>
      </c>
      <c r="Q85" s="49">
        <f t="shared" si="60"/>
        <v>2</v>
      </c>
      <c r="R85" s="49">
        <f t="shared" si="61"/>
        <v>0</v>
      </c>
      <c r="S85" s="49">
        <f t="shared" si="52"/>
        <v>2</v>
      </c>
      <c r="U85" s="49"/>
      <c r="V85" s="49">
        <f t="shared" si="62"/>
        <v>0</v>
      </c>
      <c r="W85" s="49">
        <f t="shared" si="53"/>
        <v>0</v>
      </c>
      <c r="X85" s="49">
        <f t="shared" si="63"/>
        <v>0.99999999999998679</v>
      </c>
      <c r="Y85" s="49">
        <f t="shared" si="64"/>
        <v>0</v>
      </c>
      <c r="AA85" s="49">
        <f t="shared" si="65"/>
        <v>1.9999999999999831</v>
      </c>
      <c r="AB85" s="49">
        <f t="shared" si="66"/>
        <v>0</v>
      </c>
      <c r="AC85" s="49">
        <f t="shared" si="54"/>
        <v>1.9999999999999831</v>
      </c>
      <c r="AE85" s="53">
        <v>0</v>
      </c>
      <c r="AF85" s="53">
        <f t="shared" si="67"/>
        <v>0</v>
      </c>
      <c r="AG85" s="53">
        <f t="shared" si="55"/>
        <v>6.0205999132796242</v>
      </c>
      <c r="AI85" s="53">
        <f t="shared" si="68"/>
        <v>-3.182280639625853E-14</v>
      </c>
      <c r="AJ85" s="53">
        <f t="shared" si="69"/>
        <v>-1.1475496851984192E-13</v>
      </c>
      <c r="AK85" s="53">
        <f t="shared" si="70"/>
        <v>6.0205999132795505</v>
      </c>
      <c r="AM85" s="53">
        <f t="shared" si="71"/>
        <v>0</v>
      </c>
      <c r="AN85" s="53">
        <f t="shared" si="56"/>
        <v>6.0205999132796242</v>
      </c>
      <c r="AO85" s="53" t="e">
        <f t="shared" si="57"/>
        <v>#N/A</v>
      </c>
      <c r="AP85" s="53" t="e">
        <f t="shared" si="58"/>
        <v>#N/A</v>
      </c>
      <c r="AR85" s="53">
        <f t="shared" si="72"/>
        <v>0</v>
      </c>
      <c r="AS85" s="53">
        <f t="shared" si="73"/>
        <v>6.0205999132795505</v>
      </c>
      <c r="AT85" s="53" t="e">
        <f t="shared" si="74"/>
        <v>#N/A</v>
      </c>
      <c r="AU85" s="53" t="e">
        <f t="shared" si="75"/>
        <v>#N/A</v>
      </c>
      <c r="AW85" s="37"/>
      <c r="BE85" s="22">
        <v>81</v>
      </c>
      <c r="BF85" s="22">
        <f t="shared" si="76"/>
        <v>16.20000000000006</v>
      </c>
      <c r="BG85" s="36">
        <f t="shared" si="77"/>
        <v>1.2</v>
      </c>
      <c r="BH85" s="36">
        <f t="shared" si="78"/>
        <v>16.896153408394525</v>
      </c>
      <c r="BI85" s="36">
        <f t="shared" si="79"/>
        <v>2.9120439557121904</v>
      </c>
      <c r="BJ85" s="36">
        <f t="shared" si="80"/>
        <v>1.2173147174003005</v>
      </c>
      <c r="BK85" s="36">
        <f t="shared" si="81"/>
        <v>1.4092015670598004</v>
      </c>
      <c r="BL85" s="36">
        <f t="shared" si="82"/>
        <v>1.1576312574855694</v>
      </c>
      <c r="BM85" s="36">
        <f t="shared" si="83"/>
        <v>1.2714048952228862</v>
      </c>
      <c r="BN85" s="36">
        <f t="shared" si="84"/>
        <v>-7.2219726663354749</v>
      </c>
      <c r="BO85" s="38">
        <f t="shared" si="85"/>
        <v>0.13616707087535973</v>
      </c>
      <c r="BP85" s="38">
        <f t="shared" si="86"/>
        <v>-17.318558093130651</v>
      </c>
      <c r="BQ85" s="38">
        <f t="shared" si="87"/>
        <v>5.408139606591595</v>
      </c>
      <c r="BR85" s="38">
        <f t="shared" si="88"/>
        <v>22.726697699722244</v>
      </c>
      <c r="BU85" s="36">
        <f t="shared" si="89"/>
        <v>1.2714048952228862</v>
      </c>
      <c r="BV85" s="36" t="e">
        <f t="shared" si="90"/>
        <v>#N/A</v>
      </c>
      <c r="BW85" s="36" t="e">
        <f t="shared" si="91"/>
        <v>#N/A</v>
      </c>
      <c r="BY85" s="38">
        <f t="shared" si="92"/>
        <v>22.726697699722244</v>
      </c>
      <c r="BZ85" s="38" t="e">
        <f t="shared" si="93"/>
        <v>#N/A</v>
      </c>
      <c r="CA85" s="38" t="e">
        <f t="shared" si="94"/>
        <v>#N/A</v>
      </c>
      <c r="CC85" s="36" t="e">
        <f t="shared" si="95"/>
        <v>#N/A</v>
      </c>
      <c r="CD85" s="36">
        <f t="shared" si="96"/>
        <v>-7.2219726663354749</v>
      </c>
    </row>
    <row r="86" spans="2:82">
      <c r="B86" s="35"/>
      <c r="C86" s="36"/>
      <c r="D86" s="36"/>
      <c r="E86" s="37"/>
      <c r="F86" s="37">
        <v>82</v>
      </c>
      <c r="G86" s="37">
        <v>65.092356699609169</v>
      </c>
      <c r="H86" s="37">
        <v>65.092356699609169</v>
      </c>
      <c r="I86" s="52">
        <v>15.362786826337235</v>
      </c>
      <c r="L86" s="37">
        <f t="shared" si="59"/>
        <v>0</v>
      </c>
      <c r="M86" s="37">
        <f t="shared" si="49"/>
        <v>0</v>
      </c>
      <c r="N86" s="37">
        <f t="shared" si="50"/>
        <v>1</v>
      </c>
      <c r="O86" s="37">
        <f t="shared" si="51"/>
        <v>0</v>
      </c>
      <c r="Q86" s="37">
        <f t="shared" si="60"/>
        <v>2</v>
      </c>
      <c r="R86" s="37">
        <f t="shared" si="61"/>
        <v>0</v>
      </c>
      <c r="S86" s="37">
        <f t="shared" si="52"/>
        <v>2</v>
      </c>
      <c r="V86" s="37">
        <f t="shared" si="62"/>
        <v>0</v>
      </c>
      <c r="W86" s="37">
        <f t="shared" si="53"/>
        <v>0</v>
      </c>
      <c r="X86" s="37">
        <f t="shared" si="63"/>
        <v>0.99999999999998679</v>
      </c>
      <c r="Y86" s="37">
        <f t="shared" si="64"/>
        <v>0</v>
      </c>
      <c r="AA86" s="37">
        <f t="shared" si="65"/>
        <v>1.9999999999999831</v>
      </c>
      <c r="AB86" s="37">
        <f t="shared" si="66"/>
        <v>0</v>
      </c>
      <c r="AC86" s="37">
        <f t="shared" si="54"/>
        <v>1.9999999999999831</v>
      </c>
      <c r="AE86" s="36">
        <v>0</v>
      </c>
      <c r="AF86" s="36">
        <f t="shared" si="67"/>
        <v>0</v>
      </c>
      <c r="AG86" s="36">
        <f t="shared" si="55"/>
        <v>6.0205999132796242</v>
      </c>
      <c r="AI86" s="36">
        <f t="shared" si="68"/>
        <v>-3.182280639625853E-14</v>
      </c>
      <c r="AJ86" s="36">
        <f t="shared" si="69"/>
        <v>-1.1475496851984192E-13</v>
      </c>
      <c r="AK86" s="36">
        <f t="shared" si="70"/>
        <v>6.0205999132795505</v>
      </c>
      <c r="AM86" s="36">
        <f t="shared" si="71"/>
        <v>0</v>
      </c>
      <c r="AN86" s="36">
        <f t="shared" si="56"/>
        <v>6.0205999132796242</v>
      </c>
      <c r="AO86" s="36" t="e">
        <f t="shared" si="57"/>
        <v>#N/A</v>
      </c>
      <c r="AP86" s="36" t="e">
        <f t="shared" si="58"/>
        <v>#N/A</v>
      </c>
      <c r="AR86" s="36">
        <f t="shared" si="72"/>
        <v>0</v>
      </c>
      <c r="AS86" s="36">
        <f t="shared" si="73"/>
        <v>6.0205999132795505</v>
      </c>
      <c r="AT86" s="36" t="e">
        <f t="shared" si="74"/>
        <v>#N/A</v>
      </c>
      <c r="AU86" s="36" t="e">
        <f t="shared" si="75"/>
        <v>#N/A</v>
      </c>
      <c r="AW86" s="37"/>
      <c r="BE86" s="22">
        <v>82</v>
      </c>
      <c r="BF86" s="22">
        <f t="shared" si="76"/>
        <v>16.400000000000059</v>
      </c>
      <c r="BG86" s="36">
        <f t="shared" si="77"/>
        <v>1.2</v>
      </c>
      <c r="BH86" s="36">
        <f t="shared" si="78"/>
        <v>17.088007490635118</v>
      </c>
      <c r="BI86" s="36">
        <f t="shared" si="79"/>
        <v>2.8635642126552581</v>
      </c>
      <c r="BJ86" s="36">
        <f t="shared" si="80"/>
        <v>1.20364742482492</v>
      </c>
      <c r="BK86" s="36">
        <f t="shared" si="81"/>
        <v>1.4330591532052626</v>
      </c>
      <c r="BL86" s="36">
        <f t="shared" si="82"/>
        <v>1.1905971164385718</v>
      </c>
      <c r="BM86" s="36">
        <f t="shared" si="83"/>
        <v>1.5152965275881158</v>
      </c>
      <c r="BN86" s="36">
        <f t="shared" si="84"/>
        <v>-6.5221478882284245</v>
      </c>
      <c r="BO86" s="38">
        <f t="shared" si="85"/>
        <v>0.16008531669277359</v>
      </c>
      <c r="BP86" s="38">
        <f t="shared" si="86"/>
        <v>-15.912970010176764</v>
      </c>
      <c r="BQ86" s="38">
        <f t="shared" si="87"/>
        <v>5.2959537055392625</v>
      </c>
      <c r="BR86" s="38">
        <f t="shared" si="88"/>
        <v>21.208923715716026</v>
      </c>
      <c r="BU86" s="36">
        <f t="shared" si="89"/>
        <v>1.5152965275881158</v>
      </c>
      <c r="BV86" s="36" t="e">
        <f t="shared" si="90"/>
        <v>#N/A</v>
      </c>
      <c r="BW86" s="36" t="e">
        <f t="shared" si="91"/>
        <v>#N/A</v>
      </c>
      <c r="BY86" s="38">
        <f t="shared" si="92"/>
        <v>21.208923715716026</v>
      </c>
      <c r="BZ86" s="38" t="e">
        <f t="shared" si="93"/>
        <v>#N/A</v>
      </c>
      <c r="CA86" s="38" t="e">
        <f t="shared" si="94"/>
        <v>#N/A</v>
      </c>
      <c r="CC86" s="36" t="e">
        <f t="shared" si="95"/>
        <v>#N/A</v>
      </c>
      <c r="CD86" s="36">
        <f t="shared" si="96"/>
        <v>-6.5221478882284245</v>
      </c>
    </row>
    <row r="87" spans="2:82">
      <c r="B87" s="35"/>
      <c r="C87" s="36"/>
      <c r="D87" s="36"/>
      <c r="E87" s="37"/>
      <c r="F87" s="49">
        <v>83</v>
      </c>
      <c r="G87" s="49">
        <v>66.035883953654405</v>
      </c>
      <c r="H87" s="49">
        <v>66.035883953654405</v>
      </c>
      <c r="I87" s="49">
        <v>15.143281805719818</v>
      </c>
      <c r="K87" s="49"/>
      <c r="L87" s="49">
        <f t="shared" si="59"/>
        <v>0</v>
      </c>
      <c r="M87" s="49">
        <f t="shared" si="49"/>
        <v>0</v>
      </c>
      <c r="N87" s="49">
        <f t="shared" si="50"/>
        <v>1</v>
      </c>
      <c r="O87" s="49">
        <f t="shared" si="51"/>
        <v>0</v>
      </c>
      <c r="Q87" s="49">
        <f t="shared" si="60"/>
        <v>2</v>
      </c>
      <c r="R87" s="49">
        <f t="shared" si="61"/>
        <v>0</v>
      </c>
      <c r="S87" s="49">
        <f t="shared" si="52"/>
        <v>2</v>
      </c>
      <c r="U87" s="49"/>
      <c r="V87" s="49">
        <f t="shared" si="62"/>
        <v>0</v>
      </c>
      <c r="W87" s="49">
        <f t="shared" si="53"/>
        <v>0</v>
      </c>
      <c r="X87" s="49">
        <f t="shared" si="63"/>
        <v>0.99999999999998679</v>
      </c>
      <c r="Y87" s="49">
        <f t="shared" si="64"/>
        <v>0</v>
      </c>
      <c r="AA87" s="49">
        <f t="shared" si="65"/>
        <v>1.9999999999999831</v>
      </c>
      <c r="AB87" s="49">
        <f t="shared" si="66"/>
        <v>0</v>
      </c>
      <c r="AC87" s="49">
        <f t="shared" si="54"/>
        <v>1.9999999999999831</v>
      </c>
      <c r="AE87" s="53">
        <v>0</v>
      </c>
      <c r="AF87" s="53">
        <f t="shared" si="67"/>
        <v>0</v>
      </c>
      <c r="AG87" s="53">
        <f t="shared" si="55"/>
        <v>6.0205999132796242</v>
      </c>
      <c r="AI87" s="53">
        <f t="shared" si="68"/>
        <v>-3.182280639625853E-14</v>
      </c>
      <c r="AJ87" s="53">
        <f t="shared" si="69"/>
        <v>-1.1475496851984192E-13</v>
      </c>
      <c r="AK87" s="53">
        <f t="shared" si="70"/>
        <v>6.0205999132795505</v>
      </c>
      <c r="AM87" s="53">
        <f t="shared" si="71"/>
        <v>0</v>
      </c>
      <c r="AN87" s="53">
        <f t="shared" si="56"/>
        <v>6.0205999132796242</v>
      </c>
      <c r="AO87" s="53" t="e">
        <f t="shared" si="57"/>
        <v>#N/A</v>
      </c>
      <c r="AP87" s="53" t="e">
        <f t="shared" si="58"/>
        <v>#N/A</v>
      </c>
      <c r="AR87" s="53">
        <f t="shared" si="72"/>
        <v>0</v>
      </c>
      <c r="AS87" s="53">
        <f t="shared" si="73"/>
        <v>6.0205999132795505</v>
      </c>
      <c r="AT87" s="53" t="e">
        <f t="shared" si="74"/>
        <v>#N/A</v>
      </c>
      <c r="AU87" s="53" t="e">
        <f t="shared" si="75"/>
        <v>#N/A</v>
      </c>
      <c r="AW87" s="37"/>
      <c r="BE87" s="22">
        <v>83</v>
      </c>
      <c r="BF87" s="22">
        <f t="shared" si="76"/>
        <v>16.600000000000062</v>
      </c>
      <c r="BG87" s="36">
        <f t="shared" si="77"/>
        <v>1.2</v>
      </c>
      <c r="BH87" s="36">
        <f t="shared" si="78"/>
        <v>17.280046296234339</v>
      </c>
      <c r="BI87" s="36">
        <f t="shared" si="79"/>
        <v>2.828427124746181</v>
      </c>
      <c r="BJ87" s="36">
        <f t="shared" si="80"/>
        <v>1.1902708973629348</v>
      </c>
      <c r="BK87" s="36">
        <f t="shared" si="81"/>
        <v>1.4508618128546957</v>
      </c>
      <c r="BL87" s="36">
        <f t="shared" si="82"/>
        <v>1.218934123374019</v>
      </c>
      <c r="BM87" s="36">
        <f t="shared" si="83"/>
        <v>1.7196047009117237</v>
      </c>
      <c r="BN87" s="36">
        <f t="shared" si="84"/>
        <v>-5.8606375116973553</v>
      </c>
      <c r="BO87" s="38">
        <f t="shared" si="85"/>
        <v>0.17961112022035086</v>
      </c>
      <c r="BP87" s="38">
        <f t="shared" si="86"/>
        <v>-14.913335569317436</v>
      </c>
      <c r="BQ87" s="38">
        <f t="shared" si="87"/>
        <v>5.2032834773035983</v>
      </c>
      <c r="BR87" s="38">
        <f t="shared" si="88"/>
        <v>20.116619046621032</v>
      </c>
      <c r="BU87" s="36">
        <f t="shared" si="89"/>
        <v>1.7196047009117237</v>
      </c>
      <c r="BV87" s="36" t="e">
        <f t="shared" si="90"/>
        <v>#N/A</v>
      </c>
      <c r="BW87" s="36" t="e">
        <f t="shared" si="91"/>
        <v>#N/A</v>
      </c>
      <c r="BY87" s="38">
        <f t="shared" si="92"/>
        <v>20.116619046621032</v>
      </c>
      <c r="BZ87" s="38" t="e">
        <f t="shared" si="93"/>
        <v>#N/A</v>
      </c>
      <c r="CA87" s="38" t="e">
        <f t="shared" si="94"/>
        <v>#N/A</v>
      </c>
      <c r="CC87" s="36" t="e">
        <f t="shared" si="95"/>
        <v>#N/A</v>
      </c>
      <c r="CD87" s="36">
        <f t="shared" si="96"/>
        <v>-5.8606375116973553</v>
      </c>
    </row>
    <row r="88" spans="2:82">
      <c r="B88" s="35"/>
      <c r="C88" s="36"/>
      <c r="D88" s="36"/>
      <c r="E88" s="37"/>
      <c r="F88" s="37">
        <v>84</v>
      </c>
      <c r="G88" s="37">
        <v>66.993087831565546</v>
      </c>
      <c r="H88" s="37">
        <v>66.993087831565546</v>
      </c>
      <c r="I88" s="52">
        <v>14.926913094589795</v>
      </c>
      <c r="L88" s="37">
        <f t="shared" si="59"/>
        <v>0</v>
      </c>
      <c r="M88" s="37">
        <f t="shared" si="49"/>
        <v>0</v>
      </c>
      <c r="N88" s="37">
        <f t="shared" si="50"/>
        <v>1</v>
      </c>
      <c r="O88" s="37">
        <f t="shared" si="51"/>
        <v>0</v>
      </c>
      <c r="Q88" s="37">
        <f t="shared" si="60"/>
        <v>2</v>
      </c>
      <c r="R88" s="37">
        <f t="shared" si="61"/>
        <v>0</v>
      </c>
      <c r="S88" s="37">
        <f t="shared" si="52"/>
        <v>2</v>
      </c>
      <c r="V88" s="37">
        <f t="shared" si="62"/>
        <v>0</v>
      </c>
      <c r="W88" s="37">
        <f t="shared" si="53"/>
        <v>0</v>
      </c>
      <c r="X88" s="37">
        <f t="shared" si="63"/>
        <v>0.99999999999998679</v>
      </c>
      <c r="Y88" s="37">
        <f t="shared" si="64"/>
        <v>0</v>
      </c>
      <c r="AA88" s="37">
        <f t="shared" si="65"/>
        <v>1.9999999999999831</v>
      </c>
      <c r="AB88" s="37">
        <f t="shared" si="66"/>
        <v>0</v>
      </c>
      <c r="AC88" s="37">
        <f t="shared" si="54"/>
        <v>1.9999999999999831</v>
      </c>
      <c r="AE88" s="36">
        <v>0</v>
      </c>
      <c r="AF88" s="36">
        <f t="shared" si="67"/>
        <v>0</v>
      </c>
      <c r="AG88" s="36">
        <f t="shared" si="55"/>
        <v>6.0205999132796242</v>
      </c>
      <c r="AI88" s="36">
        <f t="shared" si="68"/>
        <v>-3.182280639625853E-14</v>
      </c>
      <c r="AJ88" s="36">
        <f t="shared" si="69"/>
        <v>-1.1475496851984192E-13</v>
      </c>
      <c r="AK88" s="36">
        <f t="shared" si="70"/>
        <v>6.0205999132795505</v>
      </c>
      <c r="AM88" s="36">
        <f t="shared" si="71"/>
        <v>0</v>
      </c>
      <c r="AN88" s="36">
        <f t="shared" si="56"/>
        <v>6.0205999132796242</v>
      </c>
      <c r="AO88" s="36" t="e">
        <f t="shared" si="57"/>
        <v>#N/A</v>
      </c>
      <c r="AP88" s="36" t="e">
        <f t="shared" si="58"/>
        <v>#N/A</v>
      </c>
      <c r="AR88" s="36">
        <f t="shared" si="72"/>
        <v>0</v>
      </c>
      <c r="AS88" s="36">
        <f t="shared" si="73"/>
        <v>6.0205999132795505</v>
      </c>
      <c r="AT88" s="36" t="e">
        <f t="shared" si="74"/>
        <v>#N/A</v>
      </c>
      <c r="AU88" s="36" t="e">
        <f t="shared" si="75"/>
        <v>#N/A</v>
      </c>
      <c r="AW88" s="37"/>
      <c r="BE88" s="22">
        <v>84</v>
      </c>
      <c r="BF88" s="22">
        <f t="shared" si="76"/>
        <v>16.800000000000061</v>
      </c>
      <c r="BG88" s="36">
        <f t="shared" si="77"/>
        <v>1.2</v>
      </c>
      <c r="BH88" s="36">
        <f t="shared" si="78"/>
        <v>17.472263734273302</v>
      </c>
      <c r="BI88" s="36">
        <f t="shared" si="79"/>
        <v>2.8071337695236354</v>
      </c>
      <c r="BJ88" s="36">
        <f t="shared" si="80"/>
        <v>1.1771763821963255</v>
      </c>
      <c r="BK88" s="36">
        <f t="shared" si="81"/>
        <v>1.4618672434812467</v>
      </c>
      <c r="BL88" s="36">
        <f t="shared" si="82"/>
        <v>1.2418421449755535</v>
      </c>
      <c r="BM88" s="36">
        <f t="shared" si="83"/>
        <v>1.8813278922855337</v>
      </c>
      <c r="BN88" s="36">
        <f t="shared" si="84"/>
        <v>-5.2389183536357748</v>
      </c>
      <c r="BO88" s="38">
        <f t="shared" si="85"/>
        <v>0.19474467504105708</v>
      </c>
      <c r="BP88" s="38">
        <f t="shared" si="86"/>
        <v>-14.210688170607524</v>
      </c>
      <c r="BQ88" s="38">
        <f t="shared" si="87"/>
        <v>5.1307726941281135</v>
      </c>
      <c r="BR88" s="38">
        <f t="shared" si="88"/>
        <v>19.341460864735637</v>
      </c>
      <c r="BU88" s="36">
        <f t="shared" si="89"/>
        <v>1.8813278922855337</v>
      </c>
      <c r="BV88" s="36" t="e">
        <f t="shared" si="90"/>
        <v>#N/A</v>
      </c>
      <c r="BW88" s="36" t="e">
        <f t="shared" si="91"/>
        <v>#N/A</v>
      </c>
      <c r="BY88" s="38">
        <f t="shared" si="92"/>
        <v>19.341460864735637</v>
      </c>
      <c r="BZ88" s="38" t="e">
        <f t="shared" si="93"/>
        <v>#N/A</v>
      </c>
      <c r="CA88" s="38" t="e">
        <f t="shared" si="94"/>
        <v>#N/A</v>
      </c>
      <c r="CC88" s="36" t="e">
        <f t="shared" si="95"/>
        <v>#N/A</v>
      </c>
      <c r="CD88" s="36">
        <f t="shared" si="96"/>
        <v>-5.2389183536357748</v>
      </c>
    </row>
    <row r="89" spans="2:82">
      <c r="B89" s="35"/>
      <c r="C89" s="36"/>
      <c r="D89" s="36"/>
      <c r="E89" s="37"/>
      <c r="F89" s="49">
        <v>85</v>
      </c>
      <c r="G89" s="49">
        <v>67.964166578851192</v>
      </c>
      <c r="H89" s="49">
        <v>67.964166578851192</v>
      </c>
      <c r="I89" s="49">
        <v>14.713635881046407</v>
      </c>
      <c r="K89" s="49"/>
      <c r="L89" s="49">
        <f t="shared" si="59"/>
        <v>0</v>
      </c>
      <c r="M89" s="49">
        <f t="shared" si="49"/>
        <v>0</v>
      </c>
      <c r="N89" s="49">
        <f t="shared" si="50"/>
        <v>1</v>
      </c>
      <c r="O89" s="49">
        <f t="shared" si="51"/>
        <v>0</v>
      </c>
      <c r="Q89" s="49">
        <f t="shared" si="60"/>
        <v>2</v>
      </c>
      <c r="R89" s="49">
        <f t="shared" si="61"/>
        <v>0</v>
      </c>
      <c r="S89" s="49">
        <f t="shared" si="52"/>
        <v>2</v>
      </c>
      <c r="U89" s="49"/>
      <c r="V89" s="49">
        <f t="shared" si="62"/>
        <v>0</v>
      </c>
      <c r="W89" s="49">
        <f t="shared" si="53"/>
        <v>0</v>
      </c>
      <c r="X89" s="49">
        <f t="shared" si="63"/>
        <v>0.99999999999998679</v>
      </c>
      <c r="Y89" s="49">
        <f t="shared" si="64"/>
        <v>0</v>
      </c>
      <c r="AA89" s="49">
        <f t="shared" si="65"/>
        <v>1.9999999999999831</v>
      </c>
      <c r="AB89" s="49">
        <f t="shared" si="66"/>
        <v>0</v>
      </c>
      <c r="AC89" s="49">
        <f t="shared" si="54"/>
        <v>1.9999999999999831</v>
      </c>
      <c r="AE89" s="53">
        <v>0</v>
      </c>
      <c r="AF89" s="53">
        <f t="shared" si="67"/>
        <v>0</v>
      </c>
      <c r="AG89" s="53">
        <f t="shared" si="55"/>
        <v>6.0205999132796242</v>
      </c>
      <c r="AI89" s="53">
        <f t="shared" si="68"/>
        <v>-3.182280639625853E-14</v>
      </c>
      <c r="AJ89" s="53">
        <f t="shared" si="69"/>
        <v>-1.1475496851984192E-13</v>
      </c>
      <c r="AK89" s="53">
        <f t="shared" si="70"/>
        <v>6.0205999132795505</v>
      </c>
      <c r="AM89" s="53">
        <f t="shared" si="71"/>
        <v>0</v>
      </c>
      <c r="AN89" s="53">
        <f t="shared" si="56"/>
        <v>6.0205999132796242</v>
      </c>
      <c r="AO89" s="53" t="e">
        <f t="shared" si="57"/>
        <v>#N/A</v>
      </c>
      <c r="AP89" s="53" t="e">
        <f t="shared" si="58"/>
        <v>#N/A</v>
      </c>
      <c r="AR89" s="53">
        <f t="shared" si="72"/>
        <v>0</v>
      </c>
      <c r="AS89" s="53">
        <f t="shared" si="73"/>
        <v>6.0205999132795505</v>
      </c>
      <c r="AT89" s="53" t="e">
        <f t="shared" si="74"/>
        <v>#N/A</v>
      </c>
      <c r="AU89" s="53" t="e">
        <f t="shared" si="75"/>
        <v>#N/A</v>
      </c>
      <c r="AW89" s="37"/>
      <c r="BE89" s="22">
        <v>85</v>
      </c>
      <c r="BF89" s="22">
        <f t="shared" si="76"/>
        <v>17.000000000000064</v>
      </c>
      <c r="BG89" s="36">
        <f t="shared" si="77"/>
        <v>1.2</v>
      </c>
      <c r="BH89" s="36">
        <f t="shared" si="78"/>
        <v>17.664653973401297</v>
      </c>
      <c r="BI89" s="36">
        <f t="shared" si="79"/>
        <v>2.8</v>
      </c>
      <c r="BJ89" s="36">
        <f t="shared" si="80"/>
        <v>1.164355454823075</v>
      </c>
      <c r="BK89" s="36">
        <f t="shared" si="81"/>
        <v>1.4655917520487995</v>
      </c>
      <c r="BL89" s="36">
        <f t="shared" si="82"/>
        <v>1.2587150650412831</v>
      </c>
      <c r="BM89" s="36">
        <f t="shared" si="83"/>
        <v>1.998548602389945</v>
      </c>
      <c r="BN89" s="36">
        <f t="shared" si="84"/>
        <v>-4.657927122339899</v>
      </c>
      <c r="BO89" s="38">
        <f t="shared" si="85"/>
        <v>0.20553902326798457</v>
      </c>
      <c r="BP89" s="38">
        <f t="shared" si="86"/>
        <v>-13.742114231862349</v>
      </c>
      <c r="BQ89" s="38">
        <f t="shared" si="87"/>
        <v>5.0786803676317511</v>
      </c>
      <c r="BR89" s="38">
        <f t="shared" si="88"/>
        <v>18.8207945994941</v>
      </c>
      <c r="BU89" s="36">
        <f t="shared" si="89"/>
        <v>1.998548602389945</v>
      </c>
      <c r="BV89" s="36" t="e">
        <f t="shared" si="90"/>
        <v>#N/A</v>
      </c>
      <c r="BW89" s="36" t="e">
        <f t="shared" si="91"/>
        <v>#N/A</v>
      </c>
      <c r="BY89" s="38">
        <f t="shared" si="92"/>
        <v>18.8207945994941</v>
      </c>
      <c r="BZ89" s="38" t="e">
        <f t="shared" si="93"/>
        <v>#N/A</v>
      </c>
      <c r="CA89" s="38" t="e">
        <f t="shared" si="94"/>
        <v>#N/A</v>
      </c>
      <c r="CC89" s="36">
        <f t="shared" si="95"/>
        <v>-4.657927122339899</v>
      </c>
      <c r="CD89" s="36" t="e">
        <f t="shared" si="96"/>
        <v>#N/A</v>
      </c>
    </row>
    <row r="90" spans="2:82">
      <c r="B90" s="35"/>
      <c r="C90" s="36"/>
      <c r="D90" s="36"/>
      <c r="E90" s="37"/>
      <c r="F90" s="37">
        <v>86</v>
      </c>
      <c r="G90" s="37">
        <v>68.94932131462987</v>
      </c>
      <c r="H90" s="37">
        <v>68.94932131462987</v>
      </c>
      <c r="I90" s="52">
        <v>14.503405993465769</v>
      </c>
      <c r="L90" s="37">
        <f t="shared" si="59"/>
        <v>0</v>
      </c>
      <c r="M90" s="37">
        <f t="shared" si="49"/>
        <v>0</v>
      </c>
      <c r="N90" s="37">
        <f t="shared" si="50"/>
        <v>1</v>
      </c>
      <c r="O90" s="37">
        <f t="shared" si="51"/>
        <v>0</v>
      </c>
      <c r="Q90" s="37">
        <f t="shared" si="60"/>
        <v>2</v>
      </c>
      <c r="R90" s="37">
        <f t="shared" si="61"/>
        <v>0</v>
      </c>
      <c r="S90" s="37">
        <f t="shared" si="52"/>
        <v>2</v>
      </c>
      <c r="V90" s="37">
        <f t="shared" si="62"/>
        <v>0</v>
      </c>
      <c r="W90" s="37">
        <f t="shared" si="53"/>
        <v>0</v>
      </c>
      <c r="X90" s="37">
        <f t="shared" si="63"/>
        <v>0.99999999999998679</v>
      </c>
      <c r="Y90" s="37">
        <f t="shared" si="64"/>
        <v>0</v>
      </c>
      <c r="AA90" s="37">
        <f t="shared" si="65"/>
        <v>1.9999999999999831</v>
      </c>
      <c r="AB90" s="37">
        <f t="shared" si="66"/>
        <v>0</v>
      </c>
      <c r="AC90" s="37">
        <f t="shared" si="54"/>
        <v>1.9999999999999831</v>
      </c>
      <c r="AE90" s="36">
        <v>0</v>
      </c>
      <c r="AF90" s="36">
        <f t="shared" si="67"/>
        <v>0</v>
      </c>
      <c r="AG90" s="36">
        <f t="shared" si="55"/>
        <v>6.0205999132796242</v>
      </c>
      <c r="AI90" s="36">
        <f t="shared" si="68"/>
        <v>-3.182280639625853E-14</v>
      </c>
      <c r="AJ90" s="36">
        <f t="shared" si="69"/>
        <v>-1.1475496851984192E-13</v>
      </c>
      <c r="AK90" s="36">
        <f t="shared" si="70"/>
        <v>6.0205999132795505</v>
      </c>
      <c r="AM90" s="36">
        <f t="shared" si="71"/>
        <v>0</v>
      </c>
      <c r="AN90" s="36">
        <f t="shared" si="56"/>
        <v>6.0205999132796242</v>
      </c>
      <c r="AO90" s="36" t="e">
        <f t="shared" si="57"/>
        <v>#N/A</v>
      </c>
      <c r="AP90" s="36" t="e">
        <f t="shared" si="58"/>
        <v>#N/A</v>
      </c>
      <c r="AR90" s="36">
        <f t="shared" si="72"/>
        <v>0</v>
      </c>
      <c r="AS90" s="36">
        <f t="shared" si="73"/>
        <v>6.0205999132795505</v>
      </c>
      <c r="AT90" s="36" t="e">
        <f t="shared" si="74"/>
        <v>#N/A</v>
      </c>
      <c r="AU90" s="36" t="e">
        <f t="shared" si="75"/>
        <v>#N/A</v>
      </c>
      <c r="AW90" s="37"/>
      <c r="BE90" s="22">
        <v>86</v>
      </c>
      <c r="BF90" s="22">
        <f t="shared" si="76"/>
        <v>17.200000000000063</v>
      </c>
      <c r="BG90" s="36">
        <f t="shared" si="77"/>
        <v>1.2</v>
      </c>
      <c r="BH90" s="36">
        <f t="shared" si="78"/>
        <v>17.857211428439832</v>
      </c>
      <c r="BI90" s="36">
        <f t="shared" si="79"/>
        <v>2.8071337695236442</v>
      </c>
      <c r="BJ90" s="36">
        <f t="shared" si="80"/>
        <v>1.1518000049400157</v>
      </c>
      <c r="BK90" s="36">
        <f t="shared" si="81"/>
        <v>1.4618672434812423</v>
      </c>
      <c r="BL90" s="36">
        <f t="shared" si="82"/>
        <v>1.2692023243717339</v>
      </c>
      <c r="BM90" s="36">
        <f t="shared" si="83"/>
        <v>2.0706171756096223</v>
      </c>
      <c r="BN90" s="36">
        <f t="shared" si="84"/>
        <v>-4.1179944290928816</v>
      </c>
      <c r="BO90" s="38">
        <f t="shared" si="85"/>
        <v>0.21210355449434848</v>
      </c>
      <c r="BP90" s="38">
        <f t="shared" si="86"/>
        <v>-13.469041067731322</v>
      </c>
      <c r="BQ90" s="38">
        <f t="shared" si="87"/>
        <v>5.0468472193113643</v>
      </c>
      <c r="BR90" s="38">
        <f t="shared" si="88"/>
        <v>18.515888287042685</v>
      </c>
      <c r="BU90" s="36">
        <f t="shared" si="89"/>
        <v>2.0706171756096223</v>
      </c>
      <c r="BV90" s="36" t="e">
        <f t="shared" si="90"/>
        <v>#N/A</v>
      </c>
      <c r="BW90" s="36" t="e">
        <f t="shared" si="91"/>
        <v>#N/A</v>
      </c>
      <c r="BY90" s="38">
        <f t="shared" si="92"/>
        <v>18.515888287042685</v>
      </c>
      <c r="BZ90" s="38" t="e">
        <f t="shared" si="93"/>
        <v>#N/A</v>
      </c>
      <c r="CA90" s="38" t="e">
        <f t="shared" si="94"/>
        <v>#N/A</v>
      </c>
      <c r="CC90" s="36">
        <f t="shared" si="95"/>
        <v>-4.1179944290928816</v>
      </c>
      <c r="CD90" s="36" t="e">
        <f t="shared" si="96"/>
        <v>#N/A</v>
      </c>
    </row>
    <row r="91" spans="2:82">
      <c r="B91" s="35"/>
      <c r="C91" s="36"/>
      <c r="D91" s="36"/>
      <c r="E91" s="37"/>
      <c r="F91" s="49">
        <v>87</v>
      </c>
      <c r="G91" s="49">
        <v>69.948756073283562</v>
      </c>
      <c r="H91" s="49">
        <v>69.948756073283562</v>
      </c>
      <c r="I91" s="49">
        <v>14.296179891352535</v>
      </c>
      <c r="K91" s="49"/>
      <c r="L91" s="49">
        <f t="shared" si="59"/>
        <v>0</v>
      </c>
      <c r="M91" s="49">
        <f t="shared" si="49"/>
        <v>0</v>
      </c>
      <c r="N91" s="49">
        <f t="shared" si="50"/>
        <v>1</v>
      </c>
      <c r="O91" s="49">
        <f t="shared" si="51"/>
        <v>0</v>
      </c>
      <c r="Q91" s="49">
        <f t="shared" si="60"/>
        <v>2</v>
      </c>
      <c r="R91" s="49">
        <f t="shared" si="61"/>
        <v>0</v>
      </c>
      <c r="S91" s="49">
        <f t="shared" si="52"/>
        <v>2</v>
      </c>
      <c r="U91" s="49"/>
      <c r="V91" s="49">
        <f t="shared" si="62"/>
        <v>0</v>
      </c>
      <c r="W91" s="49">
        <f t="shared" si="53"/>
        <v>0</v>
      </c>
      <c r="X91" s="49">
        <f t="shared" si="63"/>
        <v>0.99999999999998679</v>
      </c>
      <c r="Y91" s="49">
        <f t="shared" si="64"/>
        <v>0</v>
      </c>
      <c r="AA91" s="49">
        <f t="shared" si="65"/>
        <v>1.9999999999999831</v>
      </c>
      <c r="AB91" s="49">
        <f t="shared" si="66"/>
        <v>0</v>
      </c>
      <c r="AC91" s="49">
        <f t="shared" si="54"/>
        <v>1.9999999999999831</v>
      </c>
      <c r="AE91" s="53">
        <v>0</v>
      </c>
      <c r="AF91" s="53">
        <f t="shared" si="67"/>
        <v>0</v>
      </c>
      <c r="AG91" s="53">
        <f t="shared" si="55"/>
        <v>6.0205999132796242</v>
      </c>
      <c r="AI91" s="53">
        <f t="shared" si="68"/>
        <v>-3.182280639625853E-14</v>
      </c>
      <c r="AJ91" s="53">
        <f t="shared" si="69"/>
        <v>-1.1475496851984192E-13</v>
      </c>
      <c r="AK91" s="53">
        <f t="shared" si="70"/>
        <v>6.0205999132795505</v>
      </c>
      <c r="AM91" s="53">
        <f t="shared" si="71"/>
        <v>0</v>
      </c>
      <c r="AN91" s="53">
        <f t="shared" si="56"/>
        <v>6.0205999132796242</v>
      </c>
      <c r="AO91" s="53" t="e">
        <f t="shared" si="57"/>
        <v>#N/A</v>
      </c>
      <c r="AP91" s="53" t="e">
        <f t="shared" si="58"/>
        <v>#N/A</v>
      </c>
      <c r="AR91" s="53">
        <f t="shared" si="72"/>
        <v>0</v>
      </c>
      <c r="AS91" s="53">
        <f t="shared" si="73"/>
        <v>6.0205999132795505</v>
      </c>
      <c r="AT91" s="53" t="e">
        <f t="shared" si="74"/>
        <v>#N/A</v>
      </c>
      <c r="AU91" s="53" t="e">
        <f t="shared" si="75"/>
        <v>#N/A</v>
      </c>
      <c r="AW91" s="37"/>
      <c r="BE91" s="22">
        <v>87</v>
      </c>
      <c r="BF91" s="22">
        <f t="shared" si="76"/>
        <v>17.400000000000063</v>
      </c>
      <c r="BG91" s="36">
        <f t="shared" si="77"/>
        <v>1.2</v>
      </c>
      <c r="BH91" s="36">
        <f t="shared" si="78"/>
        <v>18.049930747789649</v>
      </c>
      <c r="BI91" s="36">
        <f t="shared" si="79"/>
        <v>2.8284271247461987</v>
      </c>
      <c r="BJ91" s="36">
        <f t="shared" si="80"/>
        <v>1.1395022229661798</v>
      </c>
      <c r="BK91" s="36">
        <f t="shared" si="81"/>
        <v>1.4508618128546866</v>
      </c>
      <c r="BL91" s="36">
        <f t="shared" si="82"/>
        <v>1.2732417573333228</v>
      </c>
      <c r="BM91" s="36">
        <f t="shared" si="83"/>
        <v>2.0982174667465068</v>
      </c>
      <c r="BN91" s="36">
        <f t="shared" si="84"/>
        <v>-3.6188215092650893</v>
      </c>
      <c r="BO91" s="38">
        <f t="shared" si="85"/>
        <v>0.21460320144196354</v>
      </c>
      <c r="BP91" s="38">
        <f t="shared" si="86"/>
        <v>-13.36727607068112</v>
      </c>
      <c r="BQ91" s="38">
        <f t="shared" si="87"/>
        <v>5.0346950338736232</v>
      </c>
      <c r="BR91" s="38">
        <f t="shared" si="88"/>
        <v>18.401971104554743</v>
      </c>
      <c r="BU91" s="36">
        <f t="shared" si="89"/>
        <v>2.0982174667465068</v>
      </c>
      <c r="BV91" s="36" t="e">
        <f t="shared" si="90"/>
        <v>#N/A</v>
      </c>
      <c r="BW91" s="36" t="e">
        <f t="shared" si="91"/>
        <v>#N/A</v>
      </c>
      <c r="BY91" s="38">
        <f t="shared" si="92"/>
        <v>18.401971104554743</v>
      </c>
      <c r="BZ91" s="38" t="e">
        <f t="shared" si="93"/>
        <v>#N/A</v>
      </c>
      <c r="CA91" s="38" t="e">
        <f t="shared" si="94"/>
        <v>#N/A</v>
      </c>
      <c r="CC91" s="36">
        <f t="shared" si="95"/>
        <v>-3.6188215092650893</v>
      </c>
      <c r="CD91" s="36" t="e">
        <f t="shared" si="96"/>
        <v>#N/A</v>
      </c>
    </row>
    <row r="92" spans="2:82">
      <c r="B92" s="35"/>
      <c r="C92" s="36"/>
      <c r="D92" s="36"/>
      <c r="E92" s="37"/>
      <c r="F92" s="37">
        <v>88</v>
      </c>
      <c r="G92" s="37">
        <v>70.96267784671511</v>
      </c>
      <c r="H92" s="37">
        <v>70.96267784671511</v>
      </c>
      <c r="I92" s="52">
        <v>14.091914656322265</v>
      </c>
      <c r="L92" s="37">
        <f t="shared" si="59"/>
        <v>0</v>
      </c>
      <c r="M92" s="37">
        <f t="shared" si="49"/>
        <v>0</v>
      </c>
      <c r="N92" s="37">
        <f t="shared" si="50"/>
        <v>1</v>
      </c>
      <c r="O92" s="37">
        <f t="shared" si="51"/>
        <v>0</v>
      </c>
      <c r="Q92" s="37">
        <f t="shared" si="60"/>
        <v>2</v>
      </c>
      <c r="R92" s="37">
        <f t="shared" si="61"/>
        <v>0</v>
      </c>
      <c r="S92" s="37">
        <f t="shared" si="52"/>
        <v>2</v>
      </c>
      <c r="V92" s="37">
        <f t="shared" si="62"/>
        <v>0</v>
      </c>
      <c r="W92" s="37">
        <f t="shared" si="53"/>
        <v>0</v>
      </c>
      <c r="X92" s="37">
        <f t="shared" si="63"/>
        <v>0.99999999999998679</v>
      </c>
      <c r="Y92" s="37">
        <f t="shared" si="64"/>
        <v>0</v>
      </c>
      <c r="AA92" s="37">
        <f t="shared" si="65"/>
        <v>1.9999999999999831</v>
      </c>
      <c r="AB92" s="37">
        <f t="shared" si="66"/>
        <v>0</v>
      </c>
      <c r="AC92" s="37">
        <f t="shared" si="54"/>
        <v>1.9999999999999831</v>
      </c>
      <c r="AE92" s="36">
        <v>0</v>
      </c>
      <c r="AF92" s="36">
        <f t="shared" si="67"/>
        <v>0</v>
      </c>
      <c r="AG92" s="36">
        <f t="shared" si="55"/>
        <v>6.0205999132796242</v>
      </c>
      <c r="AI92" s="36">
        <f t="shared" si="68"/>
        <v>-3.182280639625853E-14</v>
      </c>
      <c r="AJ92" s="36">
        <f t="shared" si="69"/>
        <v>-1.1475496851984192E-13</v>
      </c>
      <c r="AK92" s="36">
        <f t="shared" si="70"/>
        <v>6.0205999132795505</v>
      </c>
      <c r="AM92" s="36">
        <f t="shared" si="71"/>
        <v>0</v>
      </c>
      <c r="AN92" s="36">
        <f t="shared" si="56"/>
        <v>6.0205999132796242</v>
      </c>
      <c r="AO92" s="36" t="e">
        <f t="shared" si="57"/>
        <v>#N/A</v>
      </c>
      <c r="AP92" s="36" t="e">
        <f t="shared" si="58"/>
        <v>#N/A</v>
      </c>
      <c r="AR92" s="36">
        <f t="shared" si="72"/>
        <v>0</v>
      </c>
      <c r="AS92" s="36">
        <f t="shared" si="73"/>
        <v>6.0205999132795505</v>
      </c>
      <c r="AT92" s="36" t="e">
        <f t="shared" si="74"/>
        <v>#N/A</v>
      </c>
      <c r="AU92" s="36" t="e">
        <f t="shared" si="75"/>
        <v>#N/A</v>
      </c>
      <c r="AW92" s="37"/>
      <c r="BE92" s="22">
        <v>88</v>
      </c>
      <c r="BF92" s="22">
        <f t="shared" si="76"/>
        <v>17.600000000000065</v>
      </c>
      <c r="BG92" s="36">
        <f t="shared" si="77"/>
        <v>1.2</v>
      </c>
      <c r="BH92" s="36">
        <f t="shared" si="78"/>
        <v>18.242806801586273</v>
      </c>
      <c r="BI92" s="36">
        <f t="shared" si="79"/>
        <v>2.8635642126552843</v>
      </c>
      <c r="BJ92" s="36">
        <f t="shared" si="80"/>
        <v>1.1274545871802717</v>
      </c>
      <c r="BK92" s="36">
        <f t="shared" si="81"/>
        <v>1.4330591532052495</v>
      </c>
      <c r="BL92" s="36">
        <f t="shared" si="82"/>
        <v>1.2710570957800484</v>
      </c>
      <c r="BM92" s="36">
        <f t="shared" si="83"/>
        <v>2.0833011892907209</v>
      </c>
      <c r="BN92" s="36">
        <f t="shared" si="84"/>
        <v>-3.1595035723728273</v>
      </c>
      <c r="BO92" s="38">
        <f t="shared" si="85"/>
        <v>0.2132532808163905</v>
      </c>
      <c r="BP92" s="38">
        <f t="shared" si="86"/>
        <v>-13.422085573244505</v>
      </c>
      <c r="BQ92" s="38">
        <f t="shared" si="87"/>
        <v>5.0412598664867589</v>
      </c>
      <c r="BR92" s="38">
        <f t="shared" si="88"/>
        <v>18.463345439731263</v>
      </c>
      <c r="BU92" s="36">
        <f t="shared" si="89"/>
        <v>2.0833011892907209</v>
      </c>
      <c r="BV92" s="36" t="e">
        <f t="shared" si="90"/>
        <v>#N/A</v>
      </c>
      <c r="BW92" s="36" t="e">
        <f t="shared" si="91"/>
        <v>#N/A</v>
      </c>
      <c r="BY92" s="38">
        <f t="shared" si="92"/>
        <v>18.463345439731263</v>
      </c>
      <c r="BZ92" s="38" t="e">
        <f t="shared" si="93"/>
        <v>#N/A</v>
      </c>
      <c r="CA92" s="38" t="e">
        <f t="shared" si="94"/>
        <v>#N/A</v>
      </c>
      <c r="CC92" s="36">
        <f t="shared" si="95"/>
        <v>-3.1595035723728273</v>
      </c>
      <c r="CD92" s="36" t="e">
        <f t="shared" si="96"/>
        <v>#N/A</v>
      </c>
    </row>
    <row r="93" spans="2:82">
      <c r="B93" s="35"/>
      <c r="C93" s="36"/>
      <c r="D93" s="36"/>
      <c r="E93" s="37"/>
      <c r="F93" s="49">
        <v>89</v>
      </c>
      <c r="G93" s="49">
        <v>71.991296627217935</v>
      </c>
      <c r="H93" s="49">
        <v>71.991296627217935</v>
      </c>
      <c r="I93" s="49">
        <v>13.890567983212675</v>
      </c>
      <c r="K93" s="49"/>
      <c r="L93" s="49">
        <f t="shared" si="59"/>
        <v>0</v>
      </c>
      <c r="M93" s="49">
        <f t="shared" si="49"/>
        <v>0</v>
      </c>
      <c r="N93" s="49">
        <f t="shared" si="50"/>
        <v>1</v>
      </c>
      <c r="O93" s="49">
        <f t="shared" si="51"/>
        <v>0</v>
      </c>
      <c r="Q93" s="49">
        <f t="shared" si="60"/>
        <v>2</v>
      </c>
      <c r="R93" s="49">
        <f t="shared" si="61"/>
        <v>0</v>
      </c>
      <c r="S93" s="49">
        <f t="shared" si="52"/>
        <v>2</v>
      </c>
      <c r="U93" s="49"/>
      <c r="V93" s="49">
        <f t="shared" si="62"/>
        <v>0</v>
      </c>
      <c r="W93" s="49">
        <f t="shared" si="53"/>
        <v>0</v>
      </c>
      <c r="X93" s="49">
        <f t="shared" si="63"/>
        <v>0.99999999999998679</v>
      </c>
      <c r="Y93" s="49">
        <f t="shared" si="64"/>
        <v>0</v>
      </c>
      <c r="AA93" s="49">
        <f t="shared" si="65"/>
        <v>1.9999999999999831</v>
      </c>
      <c r="AB93" s="49">
        <f t="shared" si="66"/>
        <v>0</v>
      </c>
      <c r="AC93" s="49">
        <f t="shared" si="54"/>
        <v>1.9999999999999831</v>
      </c>
      <c r="AE93" s="53">
        <v>0</v>
      </c>
      <c r="AF93" s="53">
        <f t="shared" si="67"/>
        <v>0</v>
      </c>
      <c r="AG93" s="53">
        <f t="shared" si="55"/>
        <v>6.0205999132796242</v>
      </c>
      <c r="AI93" s="53">
        <f t="shared" si="68"/>
        <v>-3.182280639625853E-14</v>
      </c>
      <c r="AJ93" s="53">
        <f t="shared" si="69"/>
        <v>-1.1475496851984192E-13</v>
      </c>
      <c r="AK93" s="53">
        <f t="shared" si="70"/>
        <v>6.0205999132795505</v>
      </c>
      <c r="AM93" s="53">
        <f t="shared" si="71"/>
        <v>0</v>
      </c>
      <c r="AN93" s="53">
        <f t="shared" si="56"/>
        <v>6.0205999132796242</v>
      </c>
      <c r="AO93" s="53" t="e">
        <f t="shared" si="57"/>
        <v>#N/A</v>
      </c>
      <c r="AP93" s="53" t="e">
        <f t="shared" si="58"/>
        <v>#N/A</v>
      </c>
      <c r="AR93" s="53">
        <f t="shared" si="72"/>
        <v>0</v>
      </c>
      <c r="AS93" s="53">
        <f t="shared" si="73"/>
        <v>6.0205999132795505</v>
      </c>
      <c r="AT93" s="53" t="e">
        <f t="shared" si="74"/>
        <v>#N/A</v>
      </c>
      <c r="AU93" s="53" t="e">
        <f t="shared" si="75"/>
        <v>#N/A</v>
      </c>
      <c r="AW93" s="37"/>
      <c r="BE93" s="22">
        <v>89</v>
      </c>
      <c r="BF93" s="22">
        <f t="shared" si="76"/>
        <v>17.800000000000065</v>
      </c>
      <c r="BG93" s="36">
        <f t="shared" si="77"/>
        <v>1.2</v>
      </c>
      <c r="BH93" s="36">
        <f t="shared" si="78"/>
        <v>18.435834670554037</v>
      </c>
      <c r="BI93" s="36">
        <f t="shared" si="79"/>
        <v>2.9120439557122246</v>
      </c>
      <c r="BJ93" s="36">
        <f t="shared" si="80"/>
        <v>1.1156498514462863</v>
      </c>
      <c r="BK93" s="36">
        <f t="shared" si="81"/>
        <v>1.4092015670597837</v>
      </c>
      <c r="BL93" s="36">
        <f t="shared" si="82"/>
        <v>1.2631217269763879</v>
      </c>
      <c r="BM93" s="36">
        <f t="shared" si="83"/>
        <v>2.0289041101841523</v>
      </c>
      <c r="BN93" s="36">
        <f t="shared" si="84"/>
        <v>-2.7385958619575206</v>
      </c>
      <c r="BO93" s="38">
        <f t="shared" si="85"/>
        <v>0.20831066504274176</v>
      </c>
      <c r="BP93" s="38">
        <f t="shared" si="86"/>
        <v>-13.625769891429925</v>
      </c>
      <c r="BQ93" s="38">
        <f t="shared" si="87"/>
        <v>5.0652541711409</v>
      </c>
      <c r="BR93" s="38">
        <f t="shared" si="88"/>
        <v>18.691024062570825</v>
      </c>
      <c r="BU93" s="36">
        <f t="shared" si="89"/>
        <v>2.0289041101841523</v>
      </c>
      <c r="BV93" s="36" t="e">
        <f t="shared" si="90"/>
        <v>#N/A</v>
      </c>
      <c r="BW93" s="36" t="e">
        <f t="shared" si="91"/>
        <v>#N/A</v>
      </c>
      <c r="BY93" s="38">
        <f t="shared" si="92"/>
        <v>18.691024062570825</v>
      </c>
      <c r="BZ93" s="38" t="e">
        <f t="shared" si="93"/>
        <v>#N/A</v>
      </c>
      <c r="CA93" s="38" t="e">
        <f t="shared" si="94"/>
        <v>#N/A</v>
      </c>
      <c r="CC93" s="36">
        <f t="shared" si="95"/>
        <v>-2.7385958619575206</v>
      </c>
      <c r="CD93" s="36" t="e">
        <f t="shared" si="96"/>
        <v>#N/A</v>
      </c>
    </row>
    <row r="94" spans="2:82">
      <c r="B94" s="35"/>
      <c r="C94" s="36"/>
      <c r="D94" s="36"/>
      <c r="E94" s="37"/>
      <c r="F94" s="37">
        <v>90</v>
      </c>
      <c r="G94" s="37">
        <v>73.034825450967546</v>
      </c>
      <c r="H94" s="37">
        <v>73.034825450967546</v>
      </c>
      <c r="I94" s="52">
        <v>13.692098171321806</v>
      </c>
      <c r="L94" s="37">
        <f t="shared" si="59"/>
        <v>0</v>
      </c>
      <c r="M94" s="37">
        <f t="shared" si="49"/>
        <v>0</v>
      </c>
      <c r="N94" s="37">
        <f t="shared" si="50"/>
        <v>1</v>
      </c>
      <c r="O94" s="37">
        <f t="shared" si="51"/>
        <v>0</v>
      </c>
      <c r="Q94" s="37">
        <f t="shared" si="60"/>
        <v>2</v>
      </c>
      <c r="R94" s="37">
        <f t="shared" si="61"/>
        <v>0</v>
      </c>
      <c r="S94" s="37">
        <f t="shared" si="52"/>
        <v>2</v>
      </c>
      <c r="V94" s="37">
        <f t="shared" si="62"/>
        <v>0</v>
      </c>
      <c r="W94" s="37">
        <f t="shared" si="53"/>
        <v>0</v>
      </c>
      <c r="X94" s="37">
        <f t="shared" si="63"/>
        <v>0.99999999999998679</v>
      </c>
      <c r="Y94" s="37">
        <f t="shared" si="64"/>
        <v>0</v>
      </c>
      <c r="AA94" s="37">
        <f t="shared" si="65"/>
        <v>1.9999999999999831</v>
      </c>
      <c r="AB94" s="37">
        <f t="shared" si="66"/>
        <v>0</v>
      </c>
      <c r="AC94" s="37">
        <f t="shared" si="54"/>
        <v>1.9999999999999831</v>
      </c>
      <c r="AE94" s="36">
        <v>0</v>
      </c>
      <c r="AF94" s="36">
        <f t="shared" si="67"/>
        <v>0</v>
      </c>
      <c r="AG94" s="36">
        <f t="shared" si="55"/>
        <v>6.0205999132796242</v>
      </c>
      <c r="AI94" s="36">
        <f t="shared" si="68"/>
        <v>-3.182280639625853E-14</v>
      </c>
      <c r="AJ94" s="36">
        <f t="shared" si="69"/>
        <v>-1.1475496851984192E-13</v>
      </c>
      <c r="AK94" s="36">
        <f t="shared" si="70"/>
        <v>6.0205999132795505</v>
      </c>
      <c r="AM94" s="36">
        <f t="shared" si="71"/>
        <v>0</v>
      </c>
      <c r="AN94" s="36">
        <f t="shared" si="56"/>
        <v>6.0205999132796242</v>
      </c>
      <c r="AO94" s="36" t="e">
        <f t="shared" si="57"/>
        <v>#N/A</v>
      </c>
      <c r="AP94" s="36" t="e">
        <f t="shared" si="58"/>
        <v>#N/A</v>
      </c>
      <c r="AR94" s="36">
        <f t="shared" si="72"/>
        <v>0</v>
      </c>
      <c r="AS94" s="36">
        <f t="shared" si="73"/>
        <v>6.0205999132795505</v>
      </c>
      <c r="AT94" s="36" t="e">
        <f t="shared" si="74"/>
        <v>#N/A</v>
      </c>
      <c r="AU94" s="36" t="e">
        <f t="shared" si="75"/>
        <v>#N/A</v>
      </c>
      <c r="AW94" s="37"/>
      <c r="BE94" s="22">
        <v>90</v>
      </c>
      <c r="BF94" s="22">
        <f t="shared" si="76"/>
        <v>18.000000000000068</v>
      </c>
      <c r="BG94" s="36">
        <f t="shared" si="77"/>
        <v>1.2</v>
      </c>
      <c r="BH94" s="36">
        <f t="shared" si="78"/>
        <v>18.629009635512094</v>
      </c>
      <c r="BI94" s="36">
        <f t="shared" si="79"/>
        <v>2.9732137494637239</v>
      </c>
      <c r="BJ94" s="36">
        <f t="shared" si="80"/>
        <v>1.1040810335018387</v>
      </c>
      <c r="BK94" s="36">
        <f t="shared" si="81"/>
        <v>1.3802091781920529</v>
      </c>
      <c r="BL94" s="36">
        <f t="shared" si="82"/>
        <v>1.2500977159388496</v>
      </c>
      <c r="BM94" s="36">
        <f t="shared" si="83"/>
        <v>1.9388792335114482</v>
      </c>
      <c r="BN94" s="36">
        <f t="shared" si="84"/>
        <v>-2.3542118097574303</v>
      </c>
      <c r="BO94" s="38">
        <f t="shared" si="85"/>
        <v>0.2000625333124626</v>
      </c>
      <c r="BP94" s="38">
        <f t="shared" si="86"/>
        <v>-13.976684723946066</v>
      </c>
      <c r="BQ94" s="38">
        <f t="shared" si="87"/>
        <v>5.105148342685113</v>
      </c>
      <c r="BR94" s="38">
        <f t="shared" si="88"/>
        <v>19.08183306663118</v>
      </c>
      <c r="BU94" s="36">
        <f t="shared" si="89"/>
        <v>1.9388792335114482</v>
      </c>
      <c r="BV94" s="36" t="e">
        <f t="shared" si="90"/>
        <v>#N/A</v>
      </c>
      <c r="BW94" s="36" t="e">
        <f t="shared" si="91"/>
        <v>#N/A</v>
      </c>
      <c r="BY94" s="38">
        <f t="shared" si="92"/>
        <v>19.08183306663118</v>
      </c>
      <c r="BZ94" s="38" t="e">
        <f t="shared" si="93"/>
        <v>#N/A</v>
      </c>
      <c r="CA94" s="38" t="e">
        <f t="shared" si="94"/>
        <v>#N/A</v>
      </c>
      <c r="CC94" s="36">
        <f t="shared" si="95"/>
        <v>-2.3542118097574303</v>
      </c>
      <c r="CD94" s="36" t="e">
        <f t="shared" si="96"/>
        <v>#N/A</v>
      </c>
    </row>
    <row r="95" spans="2:82">
      <c r="B95" s="35"/>
      <c r="C95" s="36"/>
      <c r="D95" s="36"/>
      <c r="E95" s="37"/>
      <c r="F95" s="49">
        <v>91</v>
      </c>
      <c r="G95" s="49">
        <v>74.093480442143147</v>
      </c>
      <c r="H95" s="49">
        <v>74.093480442143147</v>
      </c>
      <c r="I95" s="49">
        <v>13.496464115771467</v>
      </c>
      <c r="K95" s="49"/>
      <c r="L95" s="49">
        <f t="shared" si="59"/>
        <v>0</v>
      </c>
      <c r="M95" s="49">
        <f t="shared" si="49"/>
        <v>0</v>
      </c>
      <c r="N95" s="49">
        <f t="shared" si="50"/>
        <v>1</v>
      </c>
      <c r="O95" s="49">
        <f t="shared" si="51"/>
        <v>0</v>
      </c>
      <c r="Q95" s="49">
        <f t="shared" si="60"/>
        <v>2</v>
      </c>
      <c r="R95" s="49">
        <f t="shared" si="61"/>
        <v>0</v>
      </c>
      <c r="S95" s="49">
        <f t="shared" si="52"/>
        <v>2</v>
      </c>
      <c r="U95" s="49"/>
      <c r="V95" s="49">
        <f t="shared" si="62"/>
        <v>0</v>
      </c>
      <c r="W95" s="49">
        <f t="shared" si="53"/>
        <v>0</v>
      </c>
      <c r="X95" s="49">
        <f t="shared" si="63"/>
        <v>0.99999999999998679</v>
      </c>
      <c r="Y95" s="49">
        <f t="shared" si="64"/>
        <v>0</v>
      </c>
      <c r="AA95" s="49">
        <f t="shared" si="65"/>
        <v>1.9999999999999831</v>
      </c>
      <c r="AB95" s="49">
        <f t="shared" si="66"/>
        <v>0</v>
      </c>
      <c r="AC95" s="49">
        <f t="shared" si="54"/>
        <v>1.9999999999999831</v>
      </c>
      <c r="AE95" s="53">
        <v>0</v>
      </c>
      <c r="AF95" s="53">
        <f t="shared" si="67"/>
        <v>0</v>
      </c>
      <c r="AG95" s="53">
        <f t="shared" si="55"/>
        <v>6.0205999132796242</v>
      </c>
      <c r="AI95" s="53">
        <f t="shared" si="68"/>
        <v>-3.182280639625853E-14</v>
      </c>
      <c r="AJ95" s="53">
        <f t="shared" si="69"/>
        <v>-1.1475496851984192E-13</v>
      </c>
      <c r="AK95" s="53">
        <f t="shared" si="70"/>
        <v>6.0205999132795505</v>
      </c>
      <c r="AM95" s="53">
        <f t="shared" si="71"/>
        <v>0</v>
      </c>
      <c r="AN95" s="53">
        <f t="shared" si="56"/>
        <v>6.0205999132796242</v>
      </c>
      <c r="AO95" s="53" t="e">
        <f t="shared" si="57"/>
        <v>#N/A</v>
      </c>
      <c r="AP95" s="53" t="e">
        <f t="shared" si="58"/>
        <v>#N/A</v>
      </c>
      <c r="AR95" s="53">
        <f t="shared" si="72"/>
        <v>0</v>
      </c>
      <c r="AS95" s="53">
        <f t="shared" si="73"/>
        <v>6.0205999132795505</v>
      </c>
      <c r="AT95" s="53" t="e">
        <f t="shared" si="74"/>
        <v>#N/A</v>
      </c>
      <c r="AU95" s="53" t="e">
        <f t="shared" si="75"/>
        <v>#N/A</v>
      </c>
      <c r="AW95" s="37"/>
      <c r="BE95" s="22">
        <v>91</v>
      </c>
      <c r="BF95" s="22">
        <f t="shared" si="76"/>
        <v>18.200000000000067</v>
      </c>
      <c r="BG95" s="36">
        <f t="shared" si="77"/>
        <v>1.2</v>
      </c>
      <c r="BH95" s="36">
        <f t="shared" si="78"/>
        <v>18.822327167489213</v>
      </c>
      <c r="BI95" s="36">
        <f t="shared" si="79"/>
        <v>3.0463092423455893</v>
      </c>
      <c r="BJ95" s="36">
        <f t="shared" si="80"/>
        <v>1.0927414037844261</v>
      </c>
      <c r="BK95" s="36">
        <f t="shared" si="81"/>
        <v>1.3470913749311004</v>
      </c>
      <c r="BL95" s="36">
        <f t="shared" si="82"/>
        <v>1.2327631864829129</v>
      </c>
      <c r="BM95" s="36">
        <f t="shared" si="83"/>
        <v>1.8175931348099794</v>
      </c>
      <c r="BN95" s="36">
        <f t="shared" si="84"/>
        <v>-2.0041388987584909</v>
      </c>
      <c r="BO95" s="38">
        <f t="shared" si="85"/>
        <v>0.18881419321661352</v>
      </c>
      <c r="BP95" s="38">
        <f t="shared" si="86"/>
        <v>-14.479307255422796</v>
      </c>
      <c r="BQ95" s="38">
        <f t="shared" si="87"/>
        <v>5.1592601241321034</v>
      </c>
      <c r="BR95" s="38">
        <f t="shared" si="88"/>
        <v>19.6385673795549</v>
      </c>
      <c r="BU95" s="36">
        <f t="shared" si="89"/>
        <v>1.8175931348099794</v>
      </c>
      <c r="BV95" s="36" t="e">
        <f t="shared" si="90"/>
        <v>#N/A</v>
      </c>
      <c r="BW95" s="36" t="e">
        <f t="shared" si="91"/>
        <v>#N/A</v>
      </c>
      <c r="BY95" s="38">
        <f t="shared" si="92"/>
        <v>19.6385673795549</v>
      </c>
      <c r="BZ95" s="38" t="e">
        <f t="shared" si="93"/>
        <v>#N/A</v>
      </c>
      <c r="CA95" s="38" t="e">
        <f t="shared" si="94"/>
        <v>#N/A</v>
      </c>
      <c r="CC95" s="36">
        <f t="shared" si="95"/>
        <v>-2.0041388987584909</v>
      </c>
      <c r="CD95" s="36" t="e">
        <f t="shared" si="96"/>
        <v>#N/A</v>
      </c>
    </row>
    <row r="96" spans="2:82">
      <c r="B96" s="35"/>
      <c r="C96" s="36"/>
      <c r="D96" s="36"/>
      <c r="E96" s="37"/>
      <c r="F96" s="37">
        <v>92</v>
      </c>
      <c r="G96" s="37">
        <v>75.167480857688844</v>
      </c>
      <c r="H96" s="37">
        <v>75.167480857688844</v>
      </c>
      <c r="I96" s="52">
        <v>13.303625298994046</v>
      </c>
      <c r="L96" s="37">
        <f t="shared" si="59"/>
        <v>0</v>
      </c>
      <c r="M96" s="37">
        <f t="shared" si="49"/>
        <v>0</v>
      </c>
      <c r="N96" s="37">
        <f t="shared" si="50"/>
        <v>1</v>
      </c>
      <c r="O96" s="37">
        <f t="shared" si="51"/>
        <v>0</v>
      </c>
      <c r="Q96" s="37">
        <f t="shared" si="60"/>
        <v>2</v>
      </c>
      <c r="R96" s="37">
        <f t="shared" si="61"/>
        <v>0</v>
      </c>
      <c r="S96" s="37">
        <f t="shared" si="52"/>
        <v>2</v>
      </c>
      <c r="V96" s="37">
        <f t="shared" si="62"/>
        <v>0</v>
      </c>
      <c r="W96" s="37">
        <f t="shared" si="53"/>
        <v>0</v>
      </c>
      <c r="X96" s="37">
        <f t="shared" si="63"/>
        <v>0.99999999999998679</v>
      </c>
      <c r="Y96" s="37">
        <f t="shared" si="64"/>
        <v>0</v>
      </c>
      <c r="AA96" s="37">
        <f t="shared" si="65"/>
        <v>1.9999999999999831</v>
      </c>
      <c r="AB96" s="37">
        <f t="shared" si="66"/>
        <v>0</v>
      </c>
      <c r="AC96" s="37">
        <f t="shared" si="54"/>
        <v>1.9999999999999831</v>
      </c>
      <c r="AE96" s="36">
        <v>0</v>
      </c>
      <c r="AF96" s="36">
        <f t="shared" si="67"/>
        <v>0</v>
      </c>
      <c r="AG96" s="36">
        <f t="shared" si="55"/>
        <v>6.0205999132796242</v>
      </c>
      <c r="AI96" s="36">
        <f t="shared" si="68"/>
        <v>-3.182280639625853E-14</v>
      </c>
      <c r="AJ96" s="36">
        <f t="shared" si="69"/>
        <v>-1.1475496851984192E-13</v>
      </c>
      <c r="AK96" s="36">
        <f t="shared" si="70"/>
        <v>6.0205999132795505</v>
      </c>
      <c r="AM96" s="36">
        <f t="shared" si="71"/>
        <v>0</v>
      </c>
      <c r="AN96" s="36">
        <f t="shared" si="56"/>
        <v>6.0205999132796242</v>
      </c>
      <c r="AO96" s="36" t="e">
        <f t="shared" si="57"/>
        <v>#N/A</v>
      </c>
      <c r="AP96" s="36" t="e">
        <f t="shared" si="58"/>
        <v>#N/A</v>
      </c>
      <c r="AR96" s="36">
        <f t="shared" si="72"/>
        <v>0</v>
      </c>
      <c r="AS96" s="36">
        <f t="shared" si="73"/>
        <v>6.0205999132795505</v>
      </c>
      <c r="AT96" s="36" t="e">
        <f t="shared" si="74"/>
        <v>#N/A</v>
      </c>
      <c r="AU96" s="36" t="e">
        <f t="shared" si="75"/>
        <v>#N/A</v>
      </c>
      <c r="AW96" s="37"/>
      <c r="BE96" s="22">
        <v>92</v>
      </c>
      <c r="BF96" s="22">
        <f t="shared" si="76"/>
        <v>18.400000000000066</v>
      </c>
      <c r="BG96" s="36">
        <f t="shared" si="77"/>
        <v>1.2</v>
      </c>
      <c r="BH96" s="36">
        <f t="shared" si="78"/>
        <v>19.015782918407606</v>
      </c>
      <c r="BI96" s="36">
        <f t="shared" si="79"/>
        <v>3.1304951684997349</v>
      </c>
      <c r="BJ96" s="36">
        <f t="shared" si="80"/>
        <v>1.0816244747715218</v>
      </c>
      <c r="BK96" s="36">
        <f t="shared" si="81"/>
        <v>1.3108651139376406</v>
      </c>
      <c r="BL96" s="36">
        <f t="shared" si="82"/>
        <v>1.2119410613508379</v>
      </c>
      <c r="BM96" s="36">
        <f t="shared" si="83"/>
        <v>1.6696299980492921</v>
      </c>
      <c r="BN96" s="36">
        <f t="shared" si="84"/>
        <v>-1.685957590843266</v>
      </c>
      <c r="BO96" s="38">
        <f t="shared" si="85"/>
        <v>0.1748773666556086</v>
      </c>
      <c r="BP96" s="38">
        <f t="shared" si="86"/>
        <v>-15.145327901065484</v>
      </c>
      <c r="BQ96" s="38">
        <f t="shared" si="87"/>
        <v>5.2258410163478652</v>
      </c>
      <c r="BR96" s="38">
        <f t="shared" si="88"/>
        <v>20.37116891741335</v>
      </c>
      <c r="BU96" s="36">
        <f t="shared" si="89"/>
        <v>1.6696299980492921</v>
      </c>
      <c r="BV96" s="36" t="e">
        <f t="shared" si="90"/>
        <v>#N/A</v>
      </c>
      <c r="BW96" s="36" t="e">
        <f t="shared" si="91"/>
        <v>#N/A</v>
      </c>
      <c r="BY96" s="38">
        <f t="shared" si="92"/>
        <v>20.37116891741335</v>
      </c>
      <c r="BZ96" s="38" t="e">
        <f t="shared" si="93"/>
        <v>#N/A</v>
      </c>
      <c r="CA96" s="38" t="e">
        <f t="shared" si="94"/>
        <v>#N/A</v>
      </c>
      <c r="CC96" s="36">
        <f t="shared" si="95"/>
        <v>-1.685957590843266</v>
      </c>
      <c r="CD96" s="36" t="e">
        <f t="shared" si="96"/>
        <v>#N/A</v>
      </c>
    </row>
    <row r="97" spans="2:82">
      <c r="B97" s="35"/>
      <c r="C97" s="36"/>
      <c r="D97" s="36"/>
      <c r="E97" s="37"/>
      <c r="F97" s="49">
        <v>93</v>
      </c>
      <c r="G97" s="49">
        <v>76.257049132723779</v>
      </c>
      <c r="H97" s="49">
        <v>76.257049132723779</v>
      </c>
      <c r="I97" s="49">
        <v>13.113541782340951</v>
      </c>
      <c r="K97" s="49"/>
      <c r="L97" s="49">
        <f t="shared" si="59"/>
        <v>0</v>
      </c>
      <c r="M97" s="49">
        <f t="shared" si="49"/>
        <v>0</v>
      </c>
      <c r="N97" s="49">
        <f t="shared" si="50"/>
        <v>1</v>
      </c>
      <c r="O97" s="49">
        <f t="shared" si="51"/>
        <v>0</v>
      </c>
      <c r="Q97" s="49">
        <f t="shared" si="60"/>
        <v>2</v>
      </c>
      <c r="R97" s="49">
        <f t="shared" si="61"/>
        <v>0</v>
      </c>
      <c r="S97" s="49">
        <f t="shared" si="52"/>
        <v>2</v>
      </c>
      <c r="U97" s="49"/>
      <c r="V97" s="49">
        <f t="shared" si="62"/>
        <v>0</v>
      </c>
      <c r="W97" s="49">
        <f t="shared" si="53"/>
        <v>0</v>
      </c>
      <c r="X97" s="49">
        <f t="shared" si="63"/>
        <v>0.99999999999998679</v>
      </c>
      <c r="Y97" s="49">
        <f t="shared" si="64"/>
        <v>0</v>
      </c>
      <c r="AA97" s="49">
        <f t="shared" si="65"/>
        <v>1.9999999999999831</v>
      </c>
      <c r="AB97" s="49">
        <f t="shared" si="66"/>
        <v>0</v>
      </c>
      <c r="AC97" s="49">
        <f t="shared" si="54"/>
        <v>1.9999999999999831</v>
      </c>
      <c r="AE97" s="53">
        <v>0</v>
      </c>
      <c r="AF97" s="53">
        <f t="shared" si="67"/>
        <v>0</v>
      </c>
      <c r="AG97" s="53">
        <f t="shared" si="55"/>
        <v>6.0205999132796242</v>
      </c>
      <c r="AI97" s="53">
        <f t="shared" si="68"/>
        <v>-3.182280639625853E-14</v>
      </c>
      <c r="AJ97" s="53">
        <f t="shared" si="69"/>
        <v>-1.1475496851984192E-13</v>
      </c>
      <c r="AK97" s="53">
        <f t="shared" si="70"/>
        <v>6.0205999132795505</v>
      </c>
      <c r="AM97" s="53">
        <f t="shared" si="71"/>
        <v>0</v>
      </c>
      <c r="AN97" s="53">
        <f t="shared" si="56"/>
        <v>6.0205999132796242</v>
      </c>
      <c r="AO97" s="53" t="e">
        <f t="shared" si="57"/>
        <v>#N/A</v>
      </c>
      <c r="AP97" s="53" t="e">
        <f t="shared" si="58"/>
        <v>#N/A</v>
      </c>
      <c r="AR97" s="53">
        <f t="shared" si="72"/>
        <v>0</v>
      </c>
      <c r="AS97" s="53">
        <f t="shared" si="73"/>
        <v>6.0205999132795505</v>
      </c>
      <c r="AT97" s="53" t="e">
        <f t="shared" si="74"/>
        <v>#N/A</v>
      </c>
      <c r="AU97" s="53" t="e">
        <f t="shared" si="75"/>
        <v>#N/A</v>
      </c>
      <c r="AW97" s="37"/>
      <c r="BE97" s="22">
        <v>93</v>
      </c>
      <c r="BF97" s="22">
        <f t="shared" si="76"/>
        <v>18.600000000000069</v>
      </c>
      <c r="BG97" s="36">
        <f t="shared" si="77"/>
        <v>1.2</v>
      </c>
      <c r="BH97" s="36">
        <f t="shared" si="78"/>
        <v>19.209372712298613</v>
      </c>
      <c r="BI97" s="36">
        <f t="shared" si="79"/>
        <v>3.2249030993194538</v>
      </c>
      <c r="BJ97" s="36">
        <f t="shared" si="80"/>
        <v>1.0707239908111879</v>
      </c>
      <c r="BK97" s="36">
        <f t="shared" si="81"/>
        <v>1.2724899878705276</v>
      </c>
      <c r="BL97" s="36">
        <f t="shared" si="82"/>
        <v>1.1884388495923028</v>
      </c>
      <c r="BM97" s="36">
        <f t="shared" si="83"/>
        <v>1.4995368055437734</v>
      </c>
      <c r="BN97" s="36">
        <f t="shared" si="84"/>
        <v>-1.3971512805780222</v>
      </c>
      <c r="BO97" s="38">
        <f t="shared" si="85"/>
        <v>0.15855998788406089</v>
      </c>
      <c r="BP97" s="38">
        <f t="shared" si="86"/>
        <v>-15.996127920885092</v>
      </c>
      <c r="BQ97" s="38">
        <f t="shared" si="87"/>
        <v>5.3031515115365426</v>
      </c>
      <c r="BR97" s="38">
        <f t="shared" si="88"/>
        <v>21.299279432421635</v>
      </c>
      <c r="BU97" s="36">
        <f t="shared" si="89"/>
        <v>1.4995368055437734</v>
      </c>
      <c r="BV97" s="36" t="e">
        <f t="shared" si="90"/>
        <v>#N/A</v>
      </c>
      <c r="BW97" s="36" t="e">
        <f t="shared" si="91"/>
        <v>#N/A</v>
      </c>
      <c r="BY97" s="38">
        <f t="shared" si="92"/>
        <v>21.299279432421635</v>
      </c>
      <c r="BZ97" s="38" t="e">
        <f t="shared" si="93"/>
        <v>#N/A</v>
      </c>
      <c r="CA97" s="38" t="e">
        <f t="shared" si="94"/>
        <v>#N/A</v>
      </c>
      <c r="CC97" s="36">
        <f t="shared" si="95"/>
        <v>-1.3971512805780222</v>
      </c>
      <c r="CD97" s="36" t="e">
        <f t="shared" si="96"/>
        <v>#N/A</v>
      </c>
    </row>
    <row r="98" spans="2:82">
      <c r="B98" s="35"/>
      <c r="C98" s="36"/>
      <c r="D98" s="36"/>
      <c r="E98" s="37"/>
      <c r="F98" s="37">
        <v>94</v>
      </c>
      <c r="G98" s="37">
        <v>77.362410926610451</v>
      </c>
      <c r="H98" s="37">
        <v>77.362410926610451</v>
      </c>
      <c r="I98" s="52">
        <v>12.926174197810951</v>
      </c>
      <c r="L98" s="37">
        <f t="shared" si="59"/>
        <v>0</v>
      </c>
      <c r="M98" s="37">
        <f t="shared" si="49"/>
        <v>0</v>
      </c>
      <c r="N98" s="37">
        <f t="shared" si="50"/>
        <v>1</v>
      </c>
      <c r="O98" s="37">
        <f t="shared" si="51"/>
        <v>0</v>
      </c>
      <c r="Q98" s="37">
        <f t="shared" si="60"/>
        <v>2</v>
      </c>
      <c r="R98" s="37">
        <f t="shared" si="61"/>
        <v>0</v>
      </c>
      <c r="S98" s="37">
        <f t="shared" si="52"/>
        <v>2</v>
      </c>
      <c r="V98" s="37">
        <f t="shared" si="62"/>
        <v>0</v>
      </c>
      <c r="W98" s="37">
        <f t="shared" si="53"/>
        <v>0</v>
      </c>
      <c r="X98" s="37">
        <f t="shared" si="63"/>
        <v>0.99999999999998679</v>
      </c>
      <c r="Y98" s="37">
        <f t="shared" si="64"/>
        <v>0</v>
      </c>
      <c r="AA98" s="37">
        <f t="shared" si="65"/>
        <v>1.9999999999999831</v>
      </c>
      <c r="AB98" s="37">
        <f t="shared" si="66"/>
        <v>0</v>
      </c>
      <c r="AC98" s="37">
        <f t="shared" si="54"/>
        <v>1.9999999999999831</v>
      </c>
      <c r="AE98" s="36">
        <v>0</v>
      </c>
      <c r="AF98" s="36">
        <f t="shared" si="67"/>
        <v>0</v>
      </c>
      <c r="AG98" s="36">
        <f t="shared" si="55"/>
        <v>6.0205999132796242</v>
      </c>
      <c r="AI98" s="36">
        <f t="shared" si="68"/>
        <v>-3.182280639625853E-14</v>
      </c>
      <c r="AJ98" s="36">
        <f t="shared" si="69"/>
        <v>-1.1475496851984192E-13</v>
      </c>
      <c r="AK98" s="36">
        <f t="shared" si="70"/>
        <v>6.0205999132795505</v>
      </c>
      <c r="AM98" s="36">
        <f t="shared" si="71"/>
        <v>0</v>
      </c>
      <c r="AN98" s="36">
        <f t="shared" si="56"/>
        <v>6.0205999132796242</v>
      </c>
      <c r="AO98" s="36" t="e">
        <f t="shared" si="57"/>
        <v>#N/A</v>
      </c>
      <c r="AP98" s="36" t="e">
        <f t="shared" si="58"/>
        <v>#N/A</v>
      </c>
      <c r="AR98" s="36">
        <f t="shared" si="72"/>
        <v>0</v>
      </c>
      <c r="AS98" s="36">
        <f t="shared" si="73"/>
        <v>6.0205999132795505</v>
      </c>
      <c r="AT98" s="36" t="e">
        <f t="shared" si="74"/>
        <v>#N/A</v>
      </c>
      <c r="AU98" s="36" t="e">
        <f t="shared" si="75"/>
        <v>#N/A</v>
      </c>
      <c r="AW98" s="37"/>
      <c r="BE98" s="22">
        <v>94</v>
      </c>
      <c r="BF98" s="22">
        <f t="shared" si="76"/>
        <v>18.800000000000068</v>
      </c>
      <c r="BG98" s="36">
        <f t="shared" si="77"/>
        <v>1.2</v>
      </c>
      <c r="BH98" s="36">
        <f t="shared" si="78"/>
        <v>19.403092537015912</v>
      </c>
      <c r="BI98" s="36">
        <f t="shared" si="79"/>
        <v>3.3286633954186842</v>
      </c>
      <c r="BJ98" s="36">
        <f t="shared" si="80"/>
        <v>1.0600339184206735</v>
      </c>
      <c r="BK98" s="36">
        <f t="shared" si="81"/>
        <v>1.2328242355128476</v>
      </c>
      <c r="BL98" s="36">
        <f t="shared" si="82"/>
        <v>1.1630045172041394</v>
      </c>
      <c r="BM98" s="36">
        <f t="shared" si="83"/>
        <v>1.31162803133632</v>
      </c>
      <c r="BN98" s="36">
        <f t="shared" si="84"/>
        <v>-1.1351993598451955</v>
      </c>
      <c r="BO98" s="38">
        <f t="shared" si="85"/>
        <v>0.1401581118498163</v>
      </c>
      <c r="BP98" s="38">
        <f t="shared" si="86"/>
        <v>-17.067635235324854</v>
      </c>
      <c r="BQ98" s="38">
        <f t="shared" si="87"/>
        <v>5.3895204970181689</v>
      </c>
      <c r="BR98" s="38">
        <f t="shared" si="88"/>
        <v>22.457155732343022</v>
      </c>
      <c r="BU98" s="36">
        <f t="shared" si="89"/>
        <v>1.31162803133632</v>
      </c>
      <c r="BV98" s="36" t="e">
        <f t="shared" si="90"/>
        <v>#N/A</v>
      </c>
      <c r="BW98" s="36" t="e">
        <f t="shared" si="91"/>
        <v>#N/A</v>
      </c>
      <c r="BY98" s="38">
        <f t="shared" si="92"/>
        <v>22.457155732343022</v>
      </c>
      <c r="BZ98" s="38" t="e">
        <f t="shared" si="93"/>
        <v>#N/A</v>
      </c>
      <c r="CA98" s="38" t="e">
        <f t="shared" si="94"/>
        <v>#N/A</v>
      </c>
      <c r="CC98" s="36">
        <f t="shared" si="95"/>
        <v>-1.1351993598451955</v>
      </c>
      <c r="CD98" s="36" t="e">
        <f t="shared" si="96"/>
        <v>#N/A</v>
      </c>
    </row>
    <row r="99" spans="2:82">
      <c r="B99" s="35"/>
      <c r="C99" s="36"/>
      <c r="D99" s="36"/>
      <c r="E99" s="37"/>
      <c r="F99" s="49">
        <v>95</v>
      </c>
      <c r="G99" s="49">
        <v>78.483795169690723</v>
      </c>
      <c r="H99" s="49">
        <v>78.483795169690723</v>
      </c>
      <c r="I99" s="49">
        <v>12.741483739896731</v>
      </c>
      <c r="K99" s="49"/>
      <c r="L99" s="49">
        <f t="shared" si="59"/>
        <v>0</v>
      </c>
      <c r="M99" s="49">
        <f t="shared" si="49"/>
        <v>0</v>
      </c>
      <c r="N99" s="49">
        <f t="shared" si="50"/>
        <v>1</v>
      </c>
      <c r="O99" s="49">
        <f t="shared" si="51"/>
        <v>0</v>
      </c>
      <c r="Q99" s="49">
        <f t="shared" si="60"/>
        <v>2</v>
      </c>
      <c r="R99" s="49">
        <f t="shared" si="61"/>
        <v>0</v>
      </c>
      <c r="S99" s="49">
        <f t="shared" si="52"/>
        <v>2</v>
      </c>
      <c r="U99" s="49"/>
      <c r="V99" s="49">
        <f t="shared" si="62"/>
        <v>0</v>
      </c>
      <c r="W99" s="49">
        <f t="shared" si="53"/>
        <v>0</v>
      </c>
      <c r="X99" s="49">
        <f t="shared" si="63"/>
        <v>0.99999999999998679</v>
      </c>
      <c r="Y99" s="49">
        <f t="shared" si="64"/>
        <v>0</v>
      </c>
      <c r="AA99" s="49">
        <f t="shared" si="65"/>
        <v>1.9999999999999831</v>
      </c>
      <c r="AB99" s="49">
        <f t="shared" si="66"/>
        <v>0</v>
      </c>
      <c r="AC99" s="49">
        <f t="shared" si="54"/>
        <v>1.9999999999999831</v>
      </c>
      <c r="AE99" s="53">
        <v>0</v>
      </c>
      <c r="AF99" s="53">
        <f t="shared" si="67"/>
        <v>0</v>
      </c>
      <c r="AG99" s="53">
        <f t="shared" si="55"/>
        <v>6.0205999132796242</v>
      </c>
      <c r="AI99" s="53">
        <f t="shared" si="68"/>
        <v>-3.182280639625853E-14</v>
      </c>
      <c r="AJ99" s="53">
        <f t="shared" si="69"/>
        <v>-1.1475496851984192E-13</v>
      </c>
      <c r="AK99" s="53">
        <f t="shared" si="70"/>
        <v>6.0205999132795505</v>
      </c>
      <c r="AM99" s="53">
        <f t="shared" si="71"/>
        <v>0</v>
      </c>
      <c r="AN99" s="53">
        <f t="shared" si="56"/>
        <v>6.0205999132796242</v>
      </c>
      <c r="AO99" s="53" t="e">
        <f t="shared" si="57"/>
        <v>#N/A</v>
      </c>
      <c r="AP99" s="53" t="e">
        <f t="shared" si="58"/>
        <v>#N/A</v>
      </c>
      <c r="AR99" s="53">
        <f t="shared" si="72"/>
        <v>0</v>
      </c>
      <c r="AS99" s="53">
        <f t="shared" si="73"/>
        <v>6.0205999132795505</v>
      </c>
      <c r="AT99" s="53" t="e">
        <f t="shared" si="74"/>
        <v>#N/A</v>
      </c>
      <c r="AU99" s="53" t="e">
        <f t="shared" si="75"/>
        <v>#N/A</v>
      </c>
      <c r="AW99" s="37"/>
      <c r="BE99" s="22">
        <v>95</v>
      </c>
      <c r="BF99" s="22">
        <f t="shared" si="76"/>
        <v>19.000000000000071</v>
      </c>
      <c r="BG99" s="36">
        <f t="shared" si="77"/>
        <v>1.2</v>
      </c>
      <c r="BH99" s="36">
        <f t="shared" si="78"/>
        <v>19.596938536414374</v>
      </c>
      <c r="BI99" s="36">
        <f t="shared" si="79"/>
        <v>3.4409301068170919</v>
      </c>
      <c r="BJ99" s="36">
        <f t="shared" si="80"/>
        <v>1.0495484370312871</v>
      </c>
      <c r="BK99" s="36">
        <f t="shared" si="81"/>
        <v>1.1926010637666158</v>
      </c>
      <c r="BL99" s="36">
        <f t="shared" si="82"/>
        <v>1.136299213726583</v>
      </c>
      <c r="BM99" s="36">
        <f t="shared" si="83"/>
        <v>1.1098541232722272</v>
      </c>
      <c r="BN99" s="36">
        <f t="shared" si="84"/>
        <v>-0.89764974712592505</v>
      </c>
      <c r="BO99" s="38">
        <f t="shared" si="85"/>
        <v>0.11995010828140851</v>
      </c>
      <c r="BP99" s="38">
        <f t="shared" si="86"/>
        <v>-18.419987112989794</v>
      </c>
      <c r="BQ99" s="38">
        <f t="shared" si="87"/>
        <v>5.4833874896413803</v>
      </c>
      <c r="BR99" s="38">
        <f t="shared" si="88"/>
        <v>23.903374602631175</v>
      </c>
      <c r="BU99" s="36">
        <f t="shared" si="89"/>
        <v>1.1098541232722272</v>
      </c>
      <c r="BV99" s="36" t="e">
        <f t="shared" si="90"/>
        <v>#N/A</v>
      </c>
      <c r="BW99" s="36" t="e">
        <f t="shared" si="91"/>
        <v>#N/A</v>
      </c>
      <c r="BY99" s="38">
        <f t="shared" si="92"/>
        <v>23.903374602631175</v>
      </c>
      <c r="BZ99" s="38" t="e">
        <f t="shared" si="93"/>
        <v>#N/A</v>
      </c>
      <c r="CA99" s="38" t="e">
        <f t="shared" si="94"/>
        <v>#N/A</v>
      </c>
      <c r="CC99" s="36">
        <f t="shared" si="95"/>
        <v>-0.89764974712592505</v>
      </c>
      <c r="CD99" s="36" t="e">
        <f t="shared" si="96"/>
        <v>#N/A</v>
      </c>
    </row>
    <row r="100" spans="2:82">
      <c r="B100" s="35"/>
      <c r="C100" s="36"/>
      <c r="D100" s="36"/>
      <c r="E100" s="37"/>
      <c r="F100" s="37">
        <v>96</v>
      </c>
      <c r="G100" s="37">
        <v>79.621434110699454</v>
      </c>
      <c r="H100" s="37">
        <v>80</v>
      </c>
      <c r="I100" s="52">
        <v>12.559432157547899</v>
      </c>
      <c r="L100" s="37">
        <f t="shared" si="59"/>
        <v>0</v>
      </c>
      <c r="M100" s="37">
        <f t="shared" si="49"/>
        <v>0</v>
      </c>
      <c r="N100" s="37">
        <f t="shared" si="50"/>
        <v>1</v>
      </c>
      <c r="O100" s="37">
        <f t="shared" si="51"/>
        <v>0</v>
      </c>
      <c r="Q100" s="37">
        <f t="shared" si="60"/>
        <v>2</v>
      </c>
      <c r="R100" s="37">
        <f t="shared" si="61"/>
        <v>0</v>
      </c>
      <c r="S100" s="37">
        <f t="shared" si="52"/>
        <v>2</v>
      </c>
      <c r="V100" s="37">
        <f t="shared" si="62"/>
        <v>0</v>
      </c>
      <c r="W100" s="37">
        <f t="shared" si="53"/>
        <v>0</v>
      </c>
      <c r="X100" s="37">
        <f t="shared" si="63"/>
        <v>0.99999999999998679</v>
      </c>
      <c r="Y100" s="37">
        <f t="shared" si="64"/>
        <v>0</v>
      </c>
      <c r="AA100" s="37">
        <f t="shared" si="65"/>
        <v>1.9999999999999831</v>
      </c>
      <c r="AB100" s="37">
        <f t="shared" si="66"/>
        <v>0</v>
      </c>
      <c r="AC100" s="37">
        <f t="shared" si="54"/>
        <v>1.9999999999999831</v>
      </c>
      <c r="AE100" s="36">
        <v>0</v>
      </c>
      <c r="AF100" s="36">
        <f t="shared" si="67"/>
        <v>0</v>
      </c>
      <c r="AG100" s="36">
        <f t="shared" si="55"/>
        <v>6.0205999132796242</v>
      </c>
      <c r="AI100" s="36">
        <f t="shared" si="68"/>
        <v>-3.182280639625853E-14</v>
      </c>
      <c r="AJ100" s="36">
        <f t="shared" si="69"/>
        <v>-1.1475496851984192E-13</v>
      </c>
      <c r="AK100" s="36">
        <f t="shared" si="70"/>
        <v>6.0205999132795505</v>
      </c>
      <c r="AM100" s="36">
        <f t="shared" si="71"/>
        <v>0</v>
      </c>
      <c r="AN100" s="36">
        <f t="shared" si="56"/>
        <v>6.0205999132796242</v>
      </c>
      <c r="AO100" s="36" t="e">
        <f t="shared" si="57"/>
        <v>#N/A</v>
      </c>
      <c r="AP100" s="36" t="e">
        <f t="shared" si="58"/>
        <v>#N/A</v>
      </c>
      <c r="AR100" s="36">
        <f t="shared" si="72"/>
        <v>0</v>
      </c>
      <c r="AS100" s="36">
        <f t="shared" si="73"/>
        <v>6.0205999132795505</v>
      </c>
      <c r="AT100" s="36" t="e">
        <f t="shared" si="74"/>
        <v>#N/A</v>
      </c>
      <c r="AU100" s="36" t="e">
        <f t="shared" si="75"/>
        <v>#N/A</v>
      </c>
      <c r="AW100" s="37"/>
      <c r="BE100" s="22">
        <v>96</v>
      </c>
      <c r="BF100" s="22">
        <f t="shared" si="76"/>
        <v>19.20000000000007</v>
      </c>
      <c r="BG100" s="36">
        <f t="shared" si="77"/>
        <v>1.2</v>
      </c>
      <c r="BH100" s="36">
        <f t="shared" si="78"/>
        <v>19.79090700296484</v>
      </c>
      <c r="BI100" s="36">
        <f t="shared" si="79"/>
        <v>3.5608987629530144</v>
      </c>
      <c r="BJ100" s="36">
        <f t="shared" si="80"/>
        <v>1.0392619301586663</v>
      </c>
      <c r="BK100" s="36">
        <f t="shared" si="81"/>
        <v>1.1524216718628419</v>
      </c>
      <c r="BL100" s="36">
        <f t="shared" si="82"/>
        <v>1.1088847175291983</v>
      </c>
      <c r="BM100" s="36">
        <f t="shared" si="83"/>
        <v>0.89772796277830413</v>
      </c>
      <c r="BN100" s="36">
        <f t="shared" si="84"/>
        <v>-0.68217071150031927</v>
      </c>
      <c r="BO100" s="38">
        <f t="shared" si="85"/>
        <v>9.8193000415601084E-2</v>
      </c>
      <c r="BP100" s="38">
        <f t="shared" si="86"/>
        <v>-20.158389386669327</v>
      </c>
      <c r="BQ100" s="38">
        <f t="shared" si="87"/>
        <v>5.5833288296467813</v>
      </c>
      <c r="BR100" s="38">
        <f t="shared" si="88"/>
        <v>25.741718216316109</v>
      </c>
      <c r="BU100" s="36">
        <f t="shared" si="89"/>
        <v>0.89772796277830413</v>
      </c>
      <c r="BV100" s="36" t="e">
        <f t="shared" si="90"/>
        <v>#N/A</v>
      </c>
      <c r="BW100" s="36" t="e">
        <f t="shared" si="91"/>
        <v>#N/A</v>
      </c>
      <c r="BY100" s="38">
        <f t="shared" si="92"/>
        <v>25.741718216316109</v>
      </c>
      <c r="BZ100" s="38" t="e">
        <f t="shared" si="93"/>
        <v>#N/A</v>
      </c>
      <c r="CA100" s="38" t="e">
        <f t="shared" si="94"/>
        <v>#N/A</v>
      </c>
      <c r="CC100" s="36">
        <f t="shared" si="95"/>
        <v>-0.68217071150031927</v>
      </c>
      <c r="CD100" s="36" t="e">
        <f t="shared" si="96"/>
        <v>#N/A</v>
      </c>
    </row>
    <row r="101" spans="2:82">
      <c r="B101" s="35"/>
      <c r="C101" s="36"/>
      <c r="D101" s="36"/>
      <c r="E101" s="37"/>
      <c r="F101" s="49">
        <v>97</v>
      </c>
      <c r="G101" s="49">
        <v>80.775563364865206</v>
      </c>
      <c r="H101" s="49">
        <v>80.775563364865206</v>
      </c>
      <c r="I101" s="49">
        <v>12.379981746248868</v>
      </c>
      <c r="K101" s="49"/>
      <c r="L101" s="49">
        <f t="shared" si="59"/>
        <v>0</v>
      </c>
      <c r="M101" s="49">
        <f t="shared" si="49"/>
        <v>0</v>
      </c>
      <c r="N101" s="49">
        <f t="shared" si="50"/>
        <v>1</v>
      </c>
      <c r="O101" s="49">
        <f t="shared" si="51"/>
        <v>0</v>
      </c>
      <c r="Q101" s="49">
        <f t="shared" si="60"/>
        <v>2</v>
      </c>
      <c r="R101" s="49">
        <f t="shared" si="61"/>
        <v>0</v>
      </c>
      <c r="S101" s="49">
        <f t="shared" si="52"/>
        <v>2</v>
      </c>
      <c r="U101" s="49"/>
      <c r="V101" s="49">
        <f t="shared" si="62"/>
        <v>0</v>
      </c>
      <c r="W101" s="49">
        <f t="shared" si="53"/>
        <v>0</v>
      </c>
      <c r="X101" s="49">
        <f t="shared" si="63"/>
        <v>0.99999999999998679</v>
      </c>
      <c r="Y101" s="49">
        <f t="shared" si="64"/>
        <v>0</v>
      </c>
      <c r="AA101" s="49">
        <f t="shared" si="65"/>
        <v>1.9999999999999831</v>
      </c>
      <c r="AB101" s="49">
        <f t="shared" si="66"/>
        <v>0</v>
      </c>
      <c r="AC101" s="49">
        <f t="shared" si="54"/>
        <v>1.9999999999999831</v>
      </c>
      <c r="AE101" s="53">
        <v>0</v>
      </c>
      <c r="AF101" s="53">
        <f t="shared" si="67"/>
        <v>0</v>
      </c>
      <c r="AG101" s="53">
        <f t="shared" si="55"/>
        <v>6.0205999132796242</v>
      </c>
      <c r="AI101" s="53">
        <f t="shared" si="68"/>
        <v>-3.182280639625853E-14</v>
      </c>
      <c r="AJ101" s="53">
        <f t="shared" si="69"/>
        <v>-1.1475496851984192E-13</v>
      </c>
      <c r="AK101" s="53">
        <f t="shared" si="70"/>
        <v>6.0205999132795505</v>
      </c>
      <c r="AM101" s="53">
        <f t="shared" si="71"/>
        <v>0</v>
      </c>
      <c r="AN101" s="53">
        <f t="shared" si="56"/>
        <v>6.0205999132796242</v>
      </c>
      <c r="AO101" s="53" t="e">
        <f t="shared" si="57"/>
        <v>#N/A</v>
      </c>
      <c r="AP101" s="53" t="e">
        <f t="shared" si="58"/>
        <v>#N/A</v>
      </c>
      <c r="AR101" s="53">
        <f t="shared" si="72"/>
        <v>0</v>
      </c>
      <c r="AS101" s="53">
        <f t="shared" si="73"/>
        <v>6.0205999132795505</v>
      </c>
      <c r="AT101" s="53" t="e">
        <f t="shared" si="74"/>
        <v>#N/A</v>
      </c>
      <c r="AU101" s="53" t="e">
        <f t="shared" si="75"/>
        <v>#N/A</v>
      </c>
      <c r="AW101" s="37"/>
      <c r="BE101" s="22">
        <v>97</v>
      </c>
      <c r="BF101" s="22">
        <f t="shared" si="76"/>
        <v>19.40000000000007</v>
      </c>
      <c r="BG101" s="36">
        <f t="shared" si="77"/>
        <v>1.2</v>
      </c>
      <c r="BH101" s="36">
        <f t="shared" si="78"/>
        <v>19.984994370777358</v>
      </c>
      <c r="BI101" s="36">
        <f t="shared" si="79"/>
        <v>3.6878177829172003</v>
      </c>
      <c r="BJ101" s="36">
        <f t="shared" si="80"/>
        <v>1.0291689769783945</v>
      </c>
      <c r="BK101" s="36">
        <f t="shared" si="81"/>
        <v>1.11276021411516</v>
      </c>
      <c r="BL101" s="36">
        <f t="shared" si="82"/>
        <v>1.0812220723774502</v>
      </c>
      <c r="BM101" s="36">
        <f t="shared" si="83"/>
        <v>0.67829805858561787</v>
      </c>
      <c r="BN101" s="36">
        <f t="shared" si="84"/>
        <v>-0.48658411826657755</v>
      </c>
      <c r="BO101" s="38">
        <f t="shared" si="85"/>
        <v>7.5120619947070311E-2</v>
      </c>
      <c r="BP101" s="38">
        <f t="shared" si="86"/>
        <v>-22.484816732602294</v>
      </c>
      <c r="BQ101" s="38">
        <f t="shared" si="87"/>
        <v>5.6880704044884158</v>
      </c>
      <c r="BR101" s="38">
        <f t="shared" si="88"/>
        <v>28.172887137090711</v>
      </c>
      <c r="BU101" s="36">
        <f t="shared" si="89"/>
        <v>0.67829805858561787</v>
      </c>
      <c r="BV101" s="36" t="e">
        <f t="shared" si="90"/>
        <v>#N/A</v>
      </c>
      <c r="BW101" s="36" t="e">
        <f t="shared" si="91"/>
        <v>#N/A</v>
      </c>
      <c r="BY101" s="38">
        <f t="shared" si="92"/>
        <v>28.172887137090711</v>
      </c>
      <c r="BZ101" s="38" t="e">
        <f t="shared" si="93"/>
        <v>#N/A</v>
      </c>
      <c r="CA101" s="38" t="e">
        <f t="shared" si="94"/>
        <v>#N/A</v>
      </c>
      <c r="CC101" s="36">
        <f t="shared" si="95"/>
        <v>-0.48658411826657755</v>
      </c>
      <c r="CD101" s="36" t="e">
        <f t="shared" si="96"/>
        <v>#N/A</v>
      </c>
    </row>
    <row r="102" spans="2:82">
      <c r="B102" s="35"/>
      <c r="C102" s="36"/>
      <c r="D102" s="36"/>
      <c r="E102" s="37"/>
      <c r="F102" s="37">
        <v>98</v>
      </c>
      <c r="G102" s="37">
        <v>81.946421962708314</v>
      </c>
      <c r="H102" s="37">
        <v>81.946421962708314</v>
      </c>
      <c r="I102" s="52">
        <v>12.203095340209899</v>
      </c>
      <c r="L102" s="37">
        <f t="shared" si="59"/>
        <v>0</v>
      </c>
      <c r="M102" s="37">
        <f t="shared" si="49"/>
        <v>0</v>
      </c>
      <c r="N102" s="37">
        <f t="shared" si="50"/>
        <v>1</v>
      </c>
      <c r="O102" s="37">
        <f t="shared" si="51"/>
        <v>0</v>
      </c>
      <c r="Q102" s="37">
        <f t="shared" si="60"/>
        <v>2</v>
      </c>
      <c r="R102" s="37">
        <f t="shared" si="61"/>
        <v>0</v>
      </c>
      <c r="S102" s="37">
        <f t="shared" si="52"/>
        <v>2</v>
      </c>
      <c r="V102" s="37">
        <f t="shared" si="62"/>
        <v>0</v>
      </c>
      <c r="W102" s="37">
        <f t="shared" si="53"/>
        <v>0</v>
      </c>
      <c r="X102" s="37">
        <f t="shared" si="63"/>
        <v>0.99999999999998679</v>
      </c>
      <c r="Y102" s="37">
        <f t="shared" si="64"/>
        <v>0</v>
      </c>
      <c r="AA102" s="37">
        <f t="shared" si="65"/>
        <v>1.9999999999999831</v>
      </c>
      <c r="AB102" s="37">
        <f t="shared" si="66"/>
        <v>0</v>
      </c>
      <c r="AC102" s="37">
        <f t="shared" si="54"/>
        <v>1.9999999999999831</v>
      </c>
      <c r="AE102" s="36">
        <v>0</v>
      </c>
      <c r="AF102" s="36">
        <f t="shared" si="67"/>
        <v>0</v>
      </c>
      <c r="AG102" s="36">
        <f t="shared" si="55"/>
        <v>6.0205999132796242</v>
      </c>
      <c r="AI102" s="36">
        <f t="shared" si="68"/>
        <v>-3.182280639625853E-14</v>
      </c>
      <c r="AJ102" s="36">
        <f t="shared" si="69"/>
        <v>-1.1475496851984192E-13</v>
      </c>
      <c r="AK102" s="36">
        <f t="shared" si="70"/>
        <v>6.0205999132795505</v>
      </c>
      <c r="AM102" s="36">
        <f t="shared" si="71"/>
        <v>0</v>
      </c>
      <c r="AN102" s="36">
        <f t="shared" si="56"/>
        <v>6.0205999132796242</v>
      </c>
      <c r="AO102" s="36" t="e">
        <f t="shared" si="57"/>
        <v>#N/A</v>
      </c>
      <c r="AP102" s="36" t="e">
        <f t="shared" si="58"/>
        <v>#N/A</v>
      </c>
      <c r="AR102" s="36">
        <f t="shared" si="72"/>
        <v>0</v>
      </c>
      <c r="AS102" s="36">
        <f t="shared" si="73"/>
        <v>6.0205999132795505</v>
      </c>
      <c r="AT102" s="36" t="e">
        <f t="shared" si="74"/>
        <v>#N/A</v>
      </c>
      <c r="AU102" s="36" t="e">
        <f t="shared" si="75"/>
        <v>#N/A</v>
      </c>
      <c r="AW102" s="37"/>
      <c r="BE102" s="22">
        <v>98</v>
      </c>
      <c r="BF102" s="22">
        <f t="shared" si="76"/>
        <v>19.600000000000072</v>
      </c>
      <c r="BG102" s="36">
        <f t="shared" si="77"/>
        <v>1.2</v>
      </c>
      <c r="BH102" s="36">
        <f t="shared" si="78"/>
        <v>20.179197209007175</v>
      </c>
      <c r="BI102" s="36">
        <f t="shared" si="79"/>
        <v>3.8209946349086095</v>
      </c>
      <c r="BJ102" s="36">
        <f t="shared" si="80"/>
        <v>1.0192643442877505</v>
      </c>
      <c r="BK102" s="36">
        <f t="shared" si="81"/>
        <v>1.0739760972825312</v>
      </c>
      <c r="BL102" s="36">
        <f t="shared" si="82"/>
        <v>1.0536776875414127</v>
      </c>
      <c r="BM102" s="36">
        <f t="shared" si="83"/>
        <v>0.45415567238360649</v>
      </c>
      <c r="BN102" s="36">
        <f t="shared" si="84"/>
        <v>-0.30888338377700109</v>
      </c>
      <c r="BO102" s="38">
        <f t="shared" si="85"/>
        <v>5.0943175675154384E-2</v>
      </c>
      <c r="BP102" s="38">
        <f t="shared" si="86"/>
        <v>-25.858279713083078</v>
      </c>
      <c r="BQ102" s="38">
        <f t="shared" si="87"/>
        <v>5.7964900212540904</v>
      </c>
      <c r="BR102" s="38">
        <f t="shared" si="88"/>
        <v>31.654769734337169</v>
      </c>
      <c r="BU102" s="36">
        <f t="shared" si="89"/>
        <v>0.45415567238360649</v>
      </c>
      <c r="BV102" s="36" t="e">
        <f t="shared" si="90"/>
        <v>#N/A</v>
      </c>
      <c r="BW102" s="36" t="e">
        <f t="shared" si="91"/>
        <v>#N/A</v>
      </c>
      <c r="BY102" s="38">
        <f t="shared" si="92"/>
        <v>31.654769734337169</v>
      </c>
      <c r="BZ102" s="38" t="e">
        <f t="shared" si="93"/>
        <v>#N/A</v>
      </c>
      <c r="CA102" s="38" t="e">
        <f t="shared" si="94"/>
        <v>#N/A</v>
      </c>
      <c r="CC102" s="36">
        <f t="shared" si="95"/>
        <v>-0.30888338377700109</v>
      </c>
      <c r="CD102" s="36" t="e">
        <f t="shared" si="96"/>
        <v>#N/A</v>
      </c>
    </row>
    <row r="103" spans="2:82">
      <c r="B103" s="35"/>
      <c r="C103" s="36"/>
      <c r="D103" s="36"/>
      <c r="E103" s="37"/>
      <c r="F103" s="49">
        <v>99</v>
      </c>
      <c r="G103" s="49">
        <v>83.134252399546199</v>
      </c>
      <c r="H103" s="49">
        <v>83.134252399546199</v>
      </c>
      <c r="I103" s="49">
        <v>12.028736304669755</v>
      </c>
      <c r="K103" s="49"/>
      <c r="L103" s="49">
        <f t="shared" si="59"/>
        <v>0</v>
      </c>
      <c r="M103" s="49">
        <f t="shared" si="49"/>
        <v>0</v>
      </c>
      <c r="N103" s="49">
        <f t="shared" si="50"/>
        <v>1</v>
      </c>
      <c r="O103" s="49">
        <f t="shared" si="51"/>
        <v>0</v>
      </c>
      <c r="Q103" s="49">
        <f t="shared" si="60"/>
        <v>2</v>
      </c>
      <c r="R103" s="49">
        <f t="shared" si="61"/>
        <v>0</v>
      </c>
      <c r="S103" s="49">
        <f t="shared" si="52"/>
        <v>2</v>
      </c>
      <c r="U103" s="49"/>
      <c r="V103" s="49">
        <f t="shared" si="62"/>
        <v>0</v>
      </c>
      <c r="W103" s="49">
        <f t="shared" si="53"/>
        <v>0</v>
      </c>
      <c r="X103" s="49">
        <f t="shared" si="63"/>
        <v>0.99999999999998679</v>
      </c>
      <c r="Y103" s="49">
        <f t="shared" si="64"/>
        <v>0</v>
      </c>
      <c r="AA103" s="49">
        <f t="shared" si="65"/>
        <v>1.9999999999999831</v>
      </c>
      <c r="AB103" s="49">
        <f t="shared" si="66"/>
        <v>0</v>
      </c>
      <c r="AC103" s="49">
        <f t="shared" si="54"/>
        <v>1.9999999999999831</v>
      </c>
      <c r="AE103" s="53">
        <v>0</v>
      </c>
      <c r="AF103" s="53">
        <f t="shared" si="67"/>
        <v>0</v>
      </c>
      <c r="AG103" s="53">
        <f t="shared" si="55"/>
        <v>6.0205999132796242</v>
      </c>
      <c r="AI103" s="53">
        <f t="shared" si="68"/>
        <v>-3.182280639625853E-14</v>
      </c>
      <c r="AJ103" s="53">
        <f t="shared" si="69"/>
        <v>-1.1475496851984192E-13</v>
      </c>
      <c r="AK103" s="53">
        <f t="shared" si="70"/>
        <v>6.0205999132795505</v>
      </c>
      <c r="AM103" s="53">
        <f t="shared" si="71"/>
        <v>0</v>
      </c>
      <c r="AN103" s="53">
        <f t="shared" si="56"/>
        <v>6.0205999132796242</v>
      </c>
      <c r="AO103" s="53" t="e">
        <f t="shared" si="57"/>
        <v>#N/A</v>
      </c>
      <c r="AP103" s="53" t="e">
        <f t="shared" si="58"/>
        <v>#N/A</v>
      </c>
      <c r="AR103" s="53">
        <f t="shared" si="72"/>
        <v>0</v>
      </c>
      <c r="AS103" s="53">
        <f t="shared" si="73"/>
        <v>6.0205999132795505</v>
      </c>
      <c r="AT103" s="53" t="e">
        <f t="shared" si="74"/>
        <v>#N/A</v>
      </c>
      <c r="AU103" s="53" t="e">
        <f t="shared" si="75"/>
        <v>#N/A</v>
      </c>
      <c r="AW103" s="37"/>
      <c r="BE103" s="22">
        <v>99</v>
      </c>
      <c r="BF103" s="22">
        <f t="shared" si="76"/>
        <v>19.800000000000072</v>
      </c>
      <c r="BG103" s="36">
        <f t="shared" si="77"/>
        <v>1.2</v>
      </c>
      <c r="BH103" s="36">
        <f t="shared" si="78"/>
        <v>20.373512215619645</v>
      </c>
      <c r="BI103" s="36">
        <f t="shared" si="79"/>
        <v>3.9597979746447169</v>
      </c>
      <c r="BJ103" s="36">
        <f t="shared" si="80"/>
        <v>1.0095429788351957</v>
      </c>
      <c r="BK103" s="36">
        <f t="shared" si="81"/>
        <v>1.036329866324766</v>
      </c>
      <c r="BL103" s="36">
        <f t="shared" si="82"/>
        <v>1.0265336771699178</v>
      </c>
      <c r="BM103" s="36">
        <f t="shared" si="83"/>
        <v>0.22746403407661953</v>
      </c>
      <c r="BN103" s="36">
        <f t="shared" si="84"/>
        <v>-0.14723972040165734</v>
      </c>
      <c r="BO103" s="38">
        <f t="shared" si="85"/>
        <v>2.5847838955531777E-2</v>
      </c>
      <c r="BP103" s="38">
        <f t="shared" si="86"/>
        <v>-31.751515216909588</v>
      </c>
      <c r="BQ103" s="38">
        <f t="shared" si="87"/>
        <v>5.9076124717908076</v>
      </c>
      <c r="BR103" s="38">
        <f t="shared" si="88"/>
        <v>37.659127688700394</v>
      </c>
      <c r="BU103" s="36">
        <f t="shared" si="89"/>
        <v>0.22746403407661953</v>
      </c>
      <c r="BV103" s="36" t="e">
        <f t="shared" si="90"/>
        <v>#N/A</v>
      </c>
      <c r="BW103" s="36" t="e">
        <f t="shared" si="91"/>
        <v>#N/A</v>
      </c>
      <c r="BY103" s="38">
        <f t="shared" si="92"/>
        <v>37.659127688700394</v>
      </c>
      <c r="BZ103" s="38" t="e">
        <f t="shared" si="93"/>
        <v>#N/A</v>
      </c>
      <c r="CA103" s="38" t="e">
        <f t="shared" si="94"/>
        <v>#N/A</v>
      </c>
      <c r="CC103" s="36">
        <f t="shared" si="95"/>
        <v>-0.14723972040165734</v>
      </c>
      <c r="CD103" s="36" t="e">
        <f t="shared" si="96"/>
        <v>#N/A</v>
      </c>
    </row>
    <row r="104" spans="2:82">
      <c r="B104" s="35"/>
      <c r="C104" s="36"/>
      <c r="D104" s="36"/>
      <c r="E104" s="37"/>
      <c r="F104" s="37">
        <v>100</v>
      </c>
      <c r="G104" s="37">
        <v>84.339300685716466</v>
      </c>
      <c r="H104" s="37">
        <v>84.339300685716466</v>
      </c>
      <c r="I104" s="52">
        <v>11.856868528308274</v>
      </c>
      <c r="L104" s="37">
        <f t="shared" si="59"/>
        <v>0</v>
      </c>
      <c r="M104" s="37">
        <f t="shared" si="49"/>
        <v>0</v>
      </c>
      <c r="N104" s="37">
        <f t="shared" si="50"/>
        <v>1</v>
      </c>
      <c r="O104" s="37">
        <f t="shared" si="51"/>
        <v>0</v>
      </c>
      <c r="Q104" s="37">
        <f t="shared" si="60"/>
        <v>2</v>
      </c>
      <c r="R104" s="37">
        <f t="shared" si="61"/>
        <v>0</v>
      </c>
      <c r="S104" s="37">
        <f t="shared" si="52"/>
        <v>2</v>
      </c>
      <c r="V104" s="37">
        <f t="shared" si="62"/>
        <v>0</v>
      </c>
      <c r="W104" s="37">
        <f t="shared" si="53"/>
        <v>0</v>
      </c>
      <c r="X104" s="37">
        <f t="shared" si="63"/>
        <v>0.99999999999998679</v>
      </c>
      <c r="Y104" s="37">
        <f t="shared" si="64"/>
        <v>0</v>
      </c>
      <c r="AA104" s="37">
        <f t="shared" si="65"/>
        <v>1.9999999999999831</v>
      </c>
      <c r="AB104" s="37">
        <f t="shared" si="66"/>
        <v>0</v>
      </c>
      <c r="AC104" s="37">
        <f t="shared" si="54"/>
        <v>1.9999999999999831</v>
      </c>
      <c r="AE104" s="36">
        <v>0</v>
      </c>
      <c r="AF104" s="36">
        <f t="shared" si="67"/>
        <v>0</v>
      </c>
      <c r="AG104" s="36">
        <f t="shared" si="55"/>
        <v>6.0205999132796242</v>
      </c>
      <c r="AI104" s="36">
        <f t="shared" si="68"/>
        <v>-3.182280639625853E-14</v>
      </c>
      <c r="AJ104" s="36">
        <f t="shared" si="69"/>
        <v>-1.1475496851984192E-13</v>
      </c>
      <c r="AK104" s="36">
        <f t="shared" si="70"/>
        <v>6.0205999132795505</v>
      </c>
      <c r="AM104" s="36">
        <f t="shared" si="71"/>
        <v>0</v>
      </c>
      <c r="AN104" s="36">
        <f t="shared" si="56"/>
        <v>6.0205999132796242</v>
      </c>
      <c r="AO104" s="36" t="e">
        <f t="shared" si="57"/>
        <v>#N/A</v>
      </c>
      <c r="AP104" s="36" t="e">
        <f t="shared" si="58"/>
        <v>#N/A</v>
      </c>
      <c r="AR104" s="36">
        <f t="shared" si="72"/>
        <v>0</v>
      </c>
      <c r="AS104" s="36">
        <f t="shared" si="73"/>
        <v>6.0205999132795505</v>
      </c>
      <c r="AT104" s="36" t="e">
        <f t="shared" si="74"/>
        <v>#N/A</v>
      </c>
      <c r="AU104" s="36" t="e">
        <f t="shared" si="75"/>
        <v>#N/A</v>
      </c>
      <c r="AW104" s="37"/>
      <c r="BE104" s="22">
        <v>100</v>
      </c>
      <c r="BF104" s="22">
        <f t="shared" si="76"/>
        <v>20.000000000000075</v>
      </c>
      <c r="BG104" s="36">
        <f t="shared" si="77"/>
        <v>1.2</v>
      </c>
      <c r="BH104" s="36">
        <f t="shared" si="78"/>
        <v>20.567936211491979</v>
      </c>
      <c r="BI104" s="36">
        <f t="shared" si="79"/>
        <v>4.1036569057366927</v>
      </c>
      <c r="BJ104" s="36">
        <f t="shared" si="80"/>
        <v>0.99999999999999634</v>
      </c>
      <c r="BK104" s="36">
        <f t="shared" si="81"/>
        <v>0.99999999999998679</v>
      </c>
      <c r="BL104" s="36">
        <f t="shared" si="82"/>
        <v>0.99999999999999045</v>
      </c>
      <c r="BM104" s="36">
        <f t="shared" si="83"/>
        <v>-8.2932162123583096E-14</v>
      </c>
      <c r="BN104" s="36">
        <f t="shared" si="84"/>
        <v>6.3948846218409017E-14</v>
      </c>
      <c r="BO104" s="38">
        <f t="shared" si="85"/>
        <v>-9.5479180117763462E-15</v>
      </c>
      <c r="BP104" s="38">
        <f t="shared" si="86"/>
        <v>-280.40182637894873</v>
      </c>
      <c r="BQ104" s="38">
        <f t="shared" si="87"/>
        <v>6.0205999132796659</v>
      </c>
      <c r="BR104" s="38">
        <f t="shared" si="88"/>
        <v>286.42242629222841</v>
      </c>
      <c r="BU104" s="36">
        <f t="shared" si="89"/>
        <v>-8.2932162123583096E-14</v>
      </c>
      <c r="BV104" s="36" t="e">
        <f t="shared" si="90"/>
        <v>#N/A</v>
      </c>
      <c r="BW104" s="36" t="e">
        <f t="shared" si="91"/>
        <v>#N/A</v>
      </c>
      <c r="BY104" s="38">
        <f t="shared" si="92"/>
        <v>286.42242629222841</v>
      </c>
      <c r="BZ104" s="38" t="e">
        <f t="shared" si="93"/>
        <v>#N/A</v>
      </c>
      <c r="CA104" s="38" t="e">
        <f t="shared" si="94"/>
        <v>#N/A</v>
      </c>
      <c r="CC104" s="36">
        <f t="shared" si="95"/>
        <v>6.3948846218409017E-14</v>
      </c>
      <c r="CD104" s="36" t="e">
        <f t="shared" si="96"/>
        <v>#N/A</v>
      </c>
    </row>
    <row r="105" spans="2:82">
      <c r="B105" s="35"/>
      <c r="C105" s="36"/>
      <c r="D105" s="36"/>
      <c r="E105" s="37"/>
      <c r="F105" s="49">
        <v>101</v>
      </c>
      <c r="G105" s="49">
        <v>85.561816397527636</v>
      </c>
      <c r="H105" s="49">
        <v>85.561816397527636</v>
      </c>
      <c r="I105" s="49">
        <v>11.687456415767439</v>
      </c>
      <c r="K105" s="49"/>
      <c r="L105" s="49">
        <f t="shared" si="59"/>
        <v>0</v>
      </c>
      <c r="M105" s="49">
        <f t="shared" si="49"/>
        <v>0</v>
      </c>
      <c r="N105" s="49">
        <f t="shared" si="50"/>
        <v>1</v>
      </c>
      <c r="O105" s="49">
        <f t="shared" si="51"/>
        <v>0</v>
      </c>
      <c r="Q105" s="49">
        <f t="shared" si="60"/>
        <v>2</v>
      </c>
      <c r="R105" s="49">
        <f t="shared" si="61"/>
        <v>0</v>
      </c>
      <c r="S105" s="49">
        <f t="shared" si="52"/>
        <v>2</v>
      </c>
      <c r="U105" s="49"/>
      <c r="V105" s="49">
        <f t="shared" si="62"/>
        <v>0</v>
      </c>
      <c r="W105" s="49">
        <f t="shared" si="53"/>
        <v>0</v>
      </c>
      <c r="X105" s="49">
        <f t="shared" si="63"/>
        <v>0.99999999999998679</v>
      </c>
      <c r="Y105" s="49">
        <f t="shared" si="64"/>
        <v>0</v>
      </c>
      <c r="AA105" s="49">
        <f t="shared" si="65"/>
        <v>1.9999999999999831</v>
      </c>
      <c r="AB105" s="49">
        <f t="shared" si="66"/>
        <v>0</v>
      </c>
      <c r="AC105" s="49">
        <f t="shared" si="54"/>
        <v>1.9999999999999831</v>
      </c>
      <c r="AE105" s="53">
        <v>0</v>
      </c>
      <c r="AF105" s="53">
        <f t="shared" si="67"/>
        <v>0</v>
      </c>
      <c r="AG105" s="53">
        <f t="shared" si="55"/>
        <v>6.0205999132796242</v>
      </c>
      <c r="AI105" s="53">
        <f t="shared" si="68"/>
        <v>-3.182280639625853E-14</v>
      </c>
      <c r="AJ105" s="53">
        <f t="shared" si="69"/>
        <v>-1.1475496851984192E-13</v>
      </c>
      <c r="AK105" s="53">
        <f t="shared" si="70"/>
        <v>6.0205999132795505</v>
      </c>
      <c r="AM105" s="53">
        <f t="shared" si="71"/>
        <v>0</v>
      </c>
      <c r="AN105" s="53">
        <f t="shared" si="56"/>
        <v>6.0205999132796242</v>
      </c>
      <c r="AO105" s="53" t="e">
        <f t="shared" si="57"/>
        <v>#N/A</v>
      </c>
      <c r="AP105" s="53" t="e">
        <f t="shared" si="58"/>
        <v>#N/A</v>
      </c>
      <c r="AR105" s="53">
        <f t="shared" si="72"/>
        <v>0</v>
      </c>
      <c r="AS105" s="53">
        <f t="shared" si="73"/>
        <v>6.0205999132795505</v>
      </c>
      <c r="AT105" s="53" t="e">
        <f t="shared" si="74"/>
        <v>#N/A</v>
      </c>
      <c r="AU105" s="53" t="e">
        <f t="shared" si="75"/>
        <v>#N/A</v>
      </c>
      <c r="AW105" s="37"/>
    </row>
    <row r="106" spans="2:82">
      <c r="B106" s="35"/>
      <c r="C106" s="36"/>
      <c r="D106" s="36"/>
      <c r="E106" s="37"/>
      <c r="F106" s="37">
        <v>102</v>
      </c>
      <c r="G106" s="37">
        <v>86.80205272894878</v>
      </c>
      <c r="H106" s="37">
        <v>86.80205272894878</v>
      </c>
      <c r="I106" s="52">
        <v>11.520464880279226</v>
      </c>
      <c r="L106" s="37">
        <f t="shared" si="59"/>
        <v>0</v>
      </c>
      <c r="M106" s="37">
        <f t="shared" si="49"/>
        <v>0</v>
      </c>
      <c r="N106" s="37">
        <f t="shared" si="50"/>
        <v>1</v>
      </c>
      <c r="O106" s="37">
        <f t="shared" si="51"/>
        <v>0</v>
      </c>
      <c r="Q106" s="37">
        <f t="shared" si="60"/>
        <v>2</v>
      </c>
      <c r="R106" s="37">
        <f t="shared" si="61"/>
        <v>0</v>
      </c>
      <c r="S106" s="37">
        <f t="shared" si="52"/>
        <v>2</v>
      </c>
      <c r="V106" s="37">
        <f t="shared" si="62"/>
        <v>0</v>
      </c>
      <c r="W106" s="37">
        <f t="shared" si="53"/>
        <v>0</v>
      </c>
      <c r="X106" s="37">
        <f t="shared" si="63"/>
        <v>0.99999999999998679</v>
      </c>
      <c r="Y106" s="37">
        <f t="shared" si="64"/>
        <v>0</v>
      </c>
      <c r="AA106" s="37">
        <f t="shared" si="65"/>
        <v>1.9999999999999831</v>
      </c>
      <c r="AB106" s="37">
        <f t="shared" si="66"/>
        <v>0</v>
      </c>
      <c r="AC106" s="37">
        <f t="shared" si="54"/>
        <v>1.9999999999999831</v>
      </c>
      <c r="AE106" s="36">
        <v>0</v>
      </c>
      <c r="AF106" s="36">
        <f t="shared" si="67"/>
        <v>0</v>
      </c>
      <c r="AG106" s="36">
        <f t="shared" si="55"/>
        <v>6.0205999132796242</v>
      </c>
      <c r="AI106" s="36">
        <f t="shared" si="68"/>
        <v>-3.182280639625853E-14</v>
      </c>
      <c r="AJ106" s="36">
        <f t="shared" si="69"/>
        <v>-1.1475496851984192E-13</v>
      </c>
      <c r="AK106" s="36">
        <f t="shared" si="70"/>
        <v>6.0205999132795505</v>
      </c>
      <c r="AM106" s="36">
        <f t="shared" si="71"/>
        <v>0</v>
      </c>
      <c r="AN106" s="36">
        <f t="shared" si="56"/>
        <v>6.0205999132796242</v>
      </c>
      <c r="AO106" s="36" t="e">
        <f t="shared" si="57"/>
        <v>#N/A</v>
      </c>
      <c r="AP106" s="36" t="e">
        <f t="shared" si="58"/>
        <v>#N/A</v>
      </c>
      <c r="AR106" s="36">
        <f t="shared" si="72"/>
        <v>0</v>
      </c>
      <c r="AS106" s="36">
        <f t="shared" si="73"/>
        <v>6.0205999132795505</v>
      </c>
      <c r="AT106" s="36" t="e">
        <f t="shared" si="74"/>
        <v>#N/A</v>
      </c>
      <c r="AU106" s="36" t="e">
        <f t="shared" si="75"/>
        <v>#N/A</v>
      </c>
      <c r="AW106" s="37"/>
    </row>
    <row r="107" spans="2:82">
      <c r="B107" s="35"/>
      <c r="C107" s="36"/>
      <c r="D107" s="36"/>
      <c r="E107" s="37"/>
      <c r="F107" s="49">
        <v>103</v>
      </c>
      <c r="G107" s="49">
        <v>88.060266544048304</v>
      </c>
      <c r="H107" s="49">
        <v>88.060266544048304</v>
      </c>
      <c r="I107" s="49">
        <v>11.355859336398824</v>
      </c>
      <c r="K107" s="49"/>
      <c r="L107" s="49">
        <f t="shared" si="59"/>
        <v>0</v>
      </c>
      <c r="M107" s="49">
        <f t="shared" si="49"/>
        <v>0</v>
      </c>
      <c r="N107" s="49">
        <f t="shared" si="50"/>
        <v>1</v>
      </c>
      <c r="O107" s="49">
        <f t="shared" si="51"/>
        <v>0</v>
      </c>
      <c r="Q107" s="49">
        <f t="shared" si="60"/>
        <v>2</v>
      </c>
      <c r="R107" s="49">
        <f t="shared" si="61"/>
        <v>0</v>
      </c>
      <c r="S107" s="49">
        <f t="shared" si="52"/>
        <v>2</v>
      </c>
      <c r="U107" s="49"/>
      <c r="V107" s="49">
        <f t="shared" si="62"/>
        <v>0</v>
      </c>
      <c r="W107" s="49">
        <f t="shared" si="53"/>
        <v>0</v>
      </c>
      <c r="X107" s="49">
        <f t="shared" si="63"/>
        <v>0.99999999999998679</v>
      </c>
      <c r="Y107" s="49">
        <f t="shared" si="64"/>
        <v>0</v>
      </c>
      <c r="AA107" s="49">
        <f t="shared" si="65"/>
        <v>1.9999999999999831</v>
      </c>
      <c r="AB107" s="49">
        <f t="shared" si="66"/>
        <v>0</v>
      </c>
      <c r="AC107" s="49">
        <f t="shared" si="54"/>
        <v>1.9999999999999831</v>
      </c>
      <c r="AE107" s="53">
        <v>0</v>
      </c>
      <c r="AF107" s="53">
        <f t="shared" si="67"/>
        <v>0</v>
      </c>
      <c r="AG107" s="53">
        <f t="shared" si="55"/>
        <v>6.0205999132796242</v>
      </c>
      <c r="AI107" s="53">
        <f t="shared" si="68"/>
        <v>-3.182280639625853E-14</v>
      </c>
      <c r="AJ107" s="53">
        <f t="shared" si="69"/>
        <v>-1.1475496851984192E-13</v>
      </c>
      <c r="AK107" s="53">
        <f t="shared" si="70"/>
        <v>6.0205999132795505</v>
      </c>
      <c r="AM107" s="53">
        <f t="shared" si="71"/>
        <v>0</v>
      </c>
      <c r="AN107" s="53">
        <f t="shared" si="56"/>
        <v>6.0205999132796242</v>
      </c>
      <c r="AO107" s="53" t="e">
        <f t="shared" si="57"/>
        <v>#N/A</v>
      </c>
      <c r="AP107" s="53" t="e">
        <f t="shared" si="58"/>
        <v>#N/A</v>
      </c>
      <c r="AR107" s="53">
        <f t="shared" si="72"/>
        <v>0</v>
      </c>
      <c r="AS107" s="53">
        <f t="shared" si="73"/>
        <v>6.0205999132795505</v>
      </c>
      <c r="AT107" s="53" t="e">
        <f t="shared" si="74"/>
        <v>#N/A</v>
      </c>
      <c r="AU107" s="53" t="e">
        <f t="shared" si="75"/>
        <v>#N/A</v>
      </c>
      <c r="AW107" s="37"/>
    </row>
    <row r="108" spans="2:82">
      <c r="B108" s="35"/>
      <c r="C108" s="36"/>
      <c r="D108" s="36"/>
      <c r="E108" s="37"/>
      <c r="F108" s="37">
        <v>104</v>
      </c>
      <c r="G108" s="37">
        <v>89.336718430192633</v>
      </c>
      <c r="H108" s="37">
        <v>89.336718430192633</v>
      </c>
      <c r="I108" s="52">
        <v>11.193605692841697</v>
      </c>
      <c r="L108" s="37">
        <f t="shared" si="59"/>
        <v>0</v>
      </c>
      <c r="M108" s="37">
        <f t="shared" si="49"/>
        <v>0</v>
      </c>
      <c r="N108" s="37">
        <f t="shared" si="50"/>
        <v>1</v>
      </c>
      <c r="O108" s="37">
        <f t="shared" si="51"/>
        <v>0</v>
      </c>
      <c r="Q108" s="37">
        <f t="shared" si="60"/>
        <v>2</v>
      </c>
      <c r="R108" s="37">
        <f t="shared" si="61"/>
        <v>0</v>
      </c>
      <c r="S108" s="37">
        <f t="shared" si="52"/>
        <v>2</v>
      </c>
      <c r="V108" s="37">
        <f t="shared" si="62"/>
        <v>0</v>
      </c>
      <c r="W108" s="37">
        <f t="shared" si="53"/>
        <v>0</v>
      </c>
      <c r="X108" s="37">
        <f t="shared" si="63"/>
        <v>0.99999999999998679</v>
      </c>
      <c r="Y108" s="37">
        <f t="shared" si="64"/>
        <v>0</v>
      </c>
      <c r="AA108" s="37">
        <f t="shared" si="65"/>
        <v>1.9999999999999831</v>
      </c>
      <c r="AB108" s="37">
        <f t="shared" si="66"/>
        <v>0</v>
      </c>
      <c r="AC108" s="37">
        <f t="shared" si="54"/>
        <v>1.9999999999999831</v>
      </c>
      <c r="AE108" s="36">
        <v>0</v>
      </c>
      <c r="AF108" s="36">
        <f t="shared" si="67"/>
        <v>0</v>
      </c>
      <c r="AG108" s="36">
        <f t="shared" si="55"/>
        <v>6.0205999132796242</v>
      </c>
      <c r="AI108" s="36">
        <f t="shared" si="68"/>
        <v>-3.182280639625853E-14</v>
      </c>
      <c r="AJ108" s="36">
        <f t="shared" si="69"/>
        <v>-1.1475496851984192E-13</v>
      </c>
      <c r="AK108" s="36">
        <f t="shared" si="70"/>
        <v>6.0205999132795505</v>
      </c>
      <c r="AM108" s="36">
        <f t="shared" si="71"/>
        <v>0</v>
      </c>
      <c r="AN108" s="36">
        <f t="shared" si="56"/>
        <v>6.0205999132796242</v>
      </c>
      <c r="AO108" s="36" t="e">
        <f t="shared" si="57"/>
        <v>#N/A</v>
      </c>
      <c r="AP108" s="36" t="e">
        <f t="shared" si="58"/>
        <v>#N/A</v>
      </c>
      <c r="AR108" s="36">
        <f t="shared" si="72"/>
        <v>0</v>
      </c>
      <c r="AS108" s="36">
        <f t="shared" si="73"/>
        <v>6.0205999132795505</v>
      </c>
      <c r="AT108" s="36" t="e">
        <f t="shared" si="74"/>
        <v>#N/A</v>
      </c>
      <c r="AU108" s="36" t="e">
        <f t="shared" si="75"/>
        <v>#N/A</v>
      </c>
      <c r="AW108" s="37"/>
    </row>
    <row r="109" spans="2:82">
      <c r="B109" s="35"/>
      <c r="C109" s="36"/>
      <c r="D109" s="36"/>
      <c r="E109" s="37"/>
      <c r="F109" s="49">
        <v>105</v>
      </c>
      <c r="G109" s="49">
        <v>90.631672752016371</v>
      </c>
      <c r="H109" s="49">
        <v>90.631672752016371</v>
      </c>
      <c r="I109" s="49">
        <v>11.033670345422948</v>
      </c>
      <c r="K109" s="49"/>
      <c r="L109" s="49">
        <f t="shared" si="59"/>
        <v>0</v>
      </c>
      <c r="M109" s="49">
        <f t="shared" si="49"/>
        <v>0</v>
      </c>
      <c r="N109" s="49">
        <f t="shared" si="50"/>
        <v>1</v>
      </c>
      <c r="O109" s="49">
        <f t="shared" si="51"/>
        <v>0</v>
      </c>
      <c r="Q109" s="49">
        <f t="shared" si="60"/>
        <v>2</v>
      </c>
      <c r="R109" s="49">
        <f t="shared" si="61"/>
        <v>0</v>
      </c>
      <c r="S109" s="49">
        <f t="shared" si="52"/>
        <v>2</v>
      </c>
      <c r="U109" s="49"/>
      <c r="V109" s="49">
        <f t="shared" si="62"/>
        <v>0</v>
      </c>
      <c r="W109" s="49">
        <f t="shared" si="53"/>
        <v>0</v>
      </c>
      <c r="X109" s="49">
        <f t="shared" si="63"/>
        <v>0.99999999999998679</v>
      </c>
      <c r="Y109" s="49">
        <f t="shared" si="64"/>
        <v>0</v>
      </c>
      <c r="AA109" s="49">
        <f t="shared" si="65"/>
        <v>1.9999999999999831</v>
      </c>
      <c r="AB109" s="49">
        <f t="shared" si="66"/>
        <v>0</v>
      </c>
      <c r="AC109" s="49">
        <f t="shared" si="54"/>
        <v>1.9999999999999831</v>
      </c>
      <c r="AE109" s="53">
        <v>0</v>
      </c>
      <c r="AF109" s="53">
        <f t="shared" si="67"/>
        <v>0</v>
      </c>
      <c r="AG109" s="53">
        <f t="shared" si="55"/>
        <v>6.0205999132796242</v>
      </c>
      <c r="AI109" s="53">
        <f t="shared" si="68"/>
        <v>-3.182280639625853E-14</v>
      </c>
      <c r="AJ109" s="53">
        <f t="shared" si="69"/>
        <v>-1.1475496851984192E-13</v>
      </c>
      <c r="AK109" s="53">
        <f t="shared" si="70"/>
        <v>6.0205999132795505</v>
      </c>
      <c r="AM109" s="53">
        <f t="shared" si="71"/>
        <v>0</v>
      </c>
      <c r="AN109" s="53">
        <f t="shared" si="56"/>
        <v>6.0205999132796242</v>
      </c>
      <c r="AO109" s="53" t="e">
        <f t="shared" si="57"/>
        <v>#N/A</v>
      </c>
      <c r="AP109" s="53" t="e">
        <f t="shared" si="58"/>
        <v>#N/A</v>
      </c>
      <c r="AR109" s="53">
        <f t="shared" si="72"/>
        <v>0</v>
      </c>
      <c r="AS109" s="53">
        <f t="shared" si="73"/>
        <v>6.0205999132795505</v>
      </c>
      <c r="AT109" s="53" t="e">
        <f t="shared" si="74"/>
        <v>#N/A</v>
      </c>
      <c r="AU109" s="53" t="e">
        <f t="shared" si="75"/>
        <v>#N/A</v>
      </c>
      <c r="AW109" s="37"/>
    </row>
    <row r="110" spans="2:82">
      <c r="B110" s="35"/>
      <c r="C110" s="36"/>
      <c r="D110" s="36"/>
      <c r="E110" s="37"/>
      <c r="F110" s="37">
        <v>106</v>
      </c>
      <c r="G110" s="37">
        <v>91.945397706174447</v>
      </c>
      <c r="H110" s="37">
        <v>91.945397706174447</v>
      </c>
      <c r="I110" s="52">
        <v>10.876020170097613</v>
      </c>
      <c r="L110" s="37">
        <f t="shared" si="59"/>
        <v>0</v>
      </c>
      <c r="M110" s="37">
        <f t="shared" si="49"/>
        <v>0</v>
      </c>
      <c r="N110" s="37">
        <f t="shared" si="50"/>
        <v>1</v>
      </c>
      <c r="O110" s="37">
        <f t="shared" si="51"/>
        <v>0</v>
      </c>
      <c r="Q110" s="37">
        <f t="shared" si="60"/>
        <v>2</v>
      </c>
      <c r="R110" s="37">
        <f t="shared" si="61"/>
        <v>0</v>
      </c>
      <c r="S110" s="37">
        <f t="shared" si="52"/>
        <v>2</v>
      </c>
      <c r="V110" s="37">
        <f t="shared" si="62"/>
        <v>0</v>
      </c>
      <c r="W110" s="37">
        <f t="shared" si="53"/>
        <v>0</v>
      </c>
      <c r="X110" s="37">
        <f t="shared" si="63"/>
        <v>0.99999999999998679</v>
      </c>
      <c r="Y110" s="37">
        <f t="shared" si="64"/>
        <v>0</v>
      </c>
      <c r="AA110" s="37">
        <f t="shared" si="65"/>
        <v>1.9999999999999831</v>
      </c>
      <c r="AB110" s="37">
        <f t="shared" si="66"/>
        <v>0</v>
      </c>
      <c r="AC110" s="37">
        <f t="shared" si="54"/>
        <v>1.9999999999999831</v>
      </c>
      <c r="AE110" s="36">
        <v>0</v>
      </c>
      <c r="AF110" s="36">
        <f t="shared" si="67"/>
        <v>0</v>
      </c>
      <c r="AG110" s="36">
        <f t="shared" si="55"/>
        <v>6.0205999132796242</v>
      </c>
      <c r="AI110" s="36">
        <f t="shared" si="68"/>
        <v>-3.182280639625853E-14</v>
      </c>
      <c r="AJ110" s="36">
        <f t="shared" si="69"/>
        <v>-1.1475496851984192E-13</v>
      </c>
      <c r="AK110" s="36">
        <f t="shared" si="70"/>
        <v>6.0205999132795505</v>
      </c>
      <c r="AM110" s="36">
        <f t="shared" si="71"/>
        <v>0</v>
      </c>
      <c r="AN110" s="36">
        <f t="shared" si="56"/>
        <v>6.0205999132796242</v>
      </c>
      <c r="AO110" s="36" t="e">
        <f t="shared" si="57"/>
        <v>#N/A</v>
      </c>
      <c r="AP110" s="36" t="e">
        <f t="shared" si="58"/>
        <v>#N/A</v>
      </c>
      <c r="AR110" s="36">
        <f t="shared" si="72"/>
        <v>0</v>
      </c>
      <c r="AS110" s="36">
        <f t="shared" si="73"/>
        <v>6.0205999132795505</v>
      </c>
      <c r="AT110" s="36" t="e">
        <f t="shared" si="74"/>
        <v>#N/A</v>
      </c>
      <c r="AU110" s="36" t="e">
        <f t="shared" si="75"/>
        <v>#N/A</v>
      </c>
      <c r="AW110" s="37"/>
    </row>
    <row r="111" spans="2:82">
      <c r="B111" s="35"/>
      <c r="C111" s="36"/>
      <c r="D111" s="36"/>
      <c r="E111" s="37"/>
      <c r="F111" s="49">
        <v>107</v>
      </c>
      <c r="G111" s="49">
        <v>93.278165376888126</v>
      </c>
      <c r="H111" s="49">
        <v>93.278165376888126</v>
      </c>
      <c r="I111" s="49">
        <v>10.720622516100361</v>
      </c>
      <c r="K111" s="49"/>
      <c r="L111" s="49">
        <f t="shared" si="59"/>
        <v>0</v>
      </c>
      <c r="M111" s="49">
        <f t="shared" si="49"/>
        <v>0</v>
      </c>
      <c r="N111" s="49">
        <f t="shared" si="50"/>
        <v>1</v>
      </c>
      <c r="O111" s="49">
        <f t="shared" si="51"/>
        <v>0</v>
      </c>
      <c r="Q111" s="49">
        <f t="shared" si="60"/>
        <v>2</v>
      </c>
      <c r="R111" s="49">
        <f t="shared" si="61"/>
        <v>0</v>
      </c>
      <c r="S111" s="49">
        <f t="shared" si="52"/>
        <v>2</v>
      </c>
      <c r="U111" s="49"/>
      <c r="V111" s="49">
        <f t="shared" si="62"/>
        <v>0</v>
      </c>
      <c r="W111" s="49">
        <f t="shared" si="53"/>
        <v>0</v>
      </c>
      <c r="X111" s="49">
        <f t="shared" si="63"/>
        <v>0.99999999999998679</v>
      </c>
      <c r="Y111" s="49">
        <f t="shared" si="64"/>
        <v>0</v>
      </c>
      <c r="AA111" s="49">
        <f t="shared" si="65"/>
        <v>1.9999999999999831</v>
      </c>
      <c r="AB111" s="49">
        <f t="shared" si="66"/>
        <v>0</v>
      </c>
      <c r="AC111" s="49">
        <f t="shared" si="54"/>
        <v>1.9999999999999831</v>
      </c>
      <c r="AE111" s="53">
        <v>0</v>
      </c>
      <c r="AF111" s="53">
        <f t="shared" si="67"/>
        <v>0</v>
      </c>
      <c r="AG111" s="53">
        <f t="shared" si="55"/>
        <v>6.0205999132796242</v>
      </c>
      <c r="AI111" s="53">
        <f t="shared" si="68"/>
        <v>-3.182280639625853E-14</v>
      </c>
      <c r="AJ111" s="53">
        <f t="shared" si="69"/>
        <v>-1.1475496851984192E-13</v>
      </c>
      <c r="AK111" s="53">
        <f t="shared" si="70"/>
        <v>6.0205999132795505</v>
      </c>
      <c r="AM111" s="53">
        <f t="shared" si="71"/>
        <v>0</v>
      </c>
      <c r="AN111" s="53">
        <f t="shared" si="56"/>
        <v>6.0205999132796242</v>
      </c>
      <c r="AO111" s="53" t="e">
        <f t="shared" si="57"/>
        <v>#N/A</v>
      </c>
      <c r="AP111" s="53" t="e">
        <f t="shared" si="58"/>
        <v>#N/A</v>
      </c>
      <c r="AR111" s="53">
        <f t="shared" si="72"/>
        <v>0</v>
      </c>
      <c r="AS111" s="53">
        <f t="shared" si="73"/>
        <v>6.0205999132795505</v>
      </c>
      <c r="AT111" s="53" t="e">
        <f t="shared" si="74"/>
        <v>#N/A</v>
      </c>
      <c r="AU111" s="53" t="e">
        <f t="shared" si="75"/>
        <v>#N/A</v>
      </c>
      <c r="AW111" s="37"/>
    </row>
    <row r="112" spans="2:82">
      <c r="B112" s="35"/>
      <c r="C112" s="36"/>
      <c r="D112" s="36"/>
      <c r="E112" s="37"/>
      <c r="F112" s="37">
        <v>108</v>
      </c>
      <c r="G112" s="37">
        <v>94.630251792296107</v>
      </c>
      <c r="H112" s="37">
        <v>94.630251792296107</v>
      </c>
      <c r="I112" s="52">
        <v>10.567445199183233</v>
      </c>
      <c r="L112" s="37">
        <f t="shared" si="59"/>
        <v>0</v>
      </c>
      <c r="M112" s="37">
        <f t="shared" si="49"/>
        <v>0</v>
      </c>
      <c r="N112" s="37">
        <f t="shared" si="50"/>
        <v>1</v>
      </c>
      <c r="O112" s="37">
        <f t="shared" si="51"/>
        <v>0</v>
      </c>
      <c r="Q112" s="37">
        <f t="shared" si="60"/>
        <v>2</v>
      </c>
      <c r="R112" s="37">
        <f t="shared" si="61"/>
        <v>0</v>
      </c>
      <c r="S112" s="37">
        <f t="shared" si="52"/>
        <v>2</v>
      </c>
      <c r="V112" s="37">
        <f t="shared" si="62"/>
        <v>0</v>
      </c>
      <c r="W112" s="37">
        <f t="shared" si="53"/>
        <v>0</v>
      </c>
      <c r="X112" s="37">
        <f t="shared" si="63"/>
        <v>0.99999999999998679</v>
      </c>
      <c r="Y112" s="37">
        <f t="shared" si="64"/>
        <v>0</v>
      </c>
      <c r="AA112" s="37">
        <f t="shared" si="65"/>
        <v>1.9999999999999831</v>
      </c>
      <c r="AB112" s="37">
        <f t="shared" si="66"/>
        <v>0</v>
      </c>
      <c r="AC112" s="37">
        <f t="shared" si="54"/>
        <v>1.9999999999999831</v>
      </c>
      <c r="AE112" s="36">
        <v>0</v>
      </c>
      <c r="AF112" s="36">
        <f t="shared" si="67"/>
        <v>0</v>
      </c>
      <c r="AG112" s="36">
        <f t="shared" si="55"/>
        <v>6.0205999132796242</v>
      </c>
      <c r="AI112" s="36">
        <f t="shared" si="68"/>
        <v>-3.182280639625853E-14</v>
      </c>
      <c r="AJ112" s="36">
        <f t="shared" si="69"/>
        <v>-1.1475496851984192E-13</v>
      </c>
      <c r="AK112" s="36">
        <f t="shared" si="70"/>
        <v>6.0205999132795505</v>
      </c>
      <c r="AM112" s="36">
        <f t="shared" si="71"/>
        <v>0</v>
      </c>
      <c r="AN112" s="36">
        <f t="shared" si="56"/>
        <v>6.0205999132796242</v>
      </c>
      <c r="AO112" s="36" t="e">
        <f t="shared" si="57"/>
        <v>#N/A</v>
      </c>
      <c r="AP112" s="36" t="e">
        <f t="shared" si="58"/>
        <v>#N/A</v>
      </c>
      <c r="AR112" s="36">
        <f t="shared" si="72"/>
        <v>0</v>
      </c>
      <c r="AS112" s="36">
        <f t="shared" si="73"/>
        <v>6.0205999132795505</v>
      </c>
      <c r="AT112" s="36" t="e">
        <f t="shared" si="74"/>
        <v>#N/A</v>
      </c>
      <c r="AU112" s="36" t="e">
        <f t="shared" si="75"/>
        <v>#N/A</v>
      </c>
      <c r="AW112" s="37"/>
    </row>
    <row r="113" spans="2:49">
      <c r="B113" s="35"/>
      <c r="C113" s="36"/>
      <c r="D113" s="36"/>
      <c r="E113" s="37"/>
      <c r="F113" s="49">
        <v>109</v>
      </c>
      <c r="G113" s="49">
        <v>96.001936981622322</v>
      </c>
      <c r="H113" s="49">
        <v>96.001936981622322</v>
      </c>
      <c r="I113" s="49">
        <v>10.416456494949996</v>
      </c>
      <c r="K113" s="49"/>
      <c r="L113" s="49">
        <f t="shared" si="59"/>
        <v>0</v>
      </c>
      <c r="M113" s="49">
        <f t="shared" si="49"/>
        <v>0</v>
      </c>
      <c r="N113" s="49">
        <f t="shared" si="50"/>
        <v>1</v>
      </c>
      <c r="O113" s="49">
        <f t="shared" si="51"/>
        <v>0</v>
      </c>
      <c r="Q113" s="49">
        <f t="shared" si="60"/>
        <v>2</v>
      </c>
      <c r="R113" s="49">
        <f t="shared" si="61"/>
        <v>0</v>
      </c>
      <c r="S113" s="49">
        <f t="shared" si="52"/>
        <v>2</v>
      </c>
      <c r="U113" s="49"/>
      <c r="V113" s="49">
        <f t="shared" si="62"/>
        <v>0</v>
      </c>
      <c r="W113" s="49">
        <f t="shared" si="53"/>
        <v>0</v>
      </c>
      <c r="X113" s="49">
        <f t="shared" si="63"/>
        <v>0.99999999999998679</v>
      </c>
      <c r="Y113" s="49">
        <f t="shared" si="64"/>
        <v>0</v>
      </c>
      <c r="AA113" s="49">
        <f t="shared" si="65"/>
        <v>1.9999999999999831</v>
      </c>
      <c r="AB113" s="49">
        <f t="shared" si="66"/>
        <v>0</v>
      </c>
      <c r="AC113" s="49">
        <f t="shared" si="54"/>
        <v>1.9999999999999831</v>
      </c>
      <c r="AE113" s="53">
        <v>0</v>
      </c>
      <c r="AF113" s="53">
        <f t="shared" si="67"/>
        <v>0</v>
      </c>
      <c r="AG113" s="53">
        <f t="shared" si="55"/>
        <v>6.0205999132796242</v>
      </c>
      <c r="AI113" s="53">
        <f t="shared" si="68"/>
        <v>-3.182280639625853E-14</v>
      </c>
      <c r="AJ113" s="53">
        <f t="shared" si="69"/>
        <v>-1.1475496851984192E-13</v>
      </c>
      <c r="AK113" s="53">
        <f t="shared" si="70"/>
        <v>6.0205999132795505</v>
      </c>
      <c r="AM113" s="53">
        <f t="shared" si="71"/>
        <v>0</v>
      </c>
      <c r="AN113" s="53">
        <f t="shared" si="56"/>
        <v>6.0205999132796242</v>
      </c>
      <c r="AO113" s="53" t="e">
        <f t="shared" si="57"/>
        <v>#N/A</v>
      </c>
      <c r="AP113" s="53" t="e">
        <f t="shared" si="58"/>
        <v>#N/A</v>
      </c>
      <c r="AR113" s="53">
        <f t="shared" si="72"/>
        <v>0</v>
      </c>
      <c r="AS113" s="53">
        <f t="shared" si="73"/>
        <v>6.0205999132795505</v>
      </c>
      <c r="AT113" s="53" t="e">
        <f t="shared" si="74"/>
        <v>#N/A</v>
      </c>
      <c r="AU113" s="53" t="e">
        <f t="shared" si="75"/>
        <v>#N/A</v>
      </c>
      <c r="AW113" s="37"/>
    </row>
    <row r="114" spans="2:49">
      <c r="B114" s="35"/>
      <c r="C114" s="36"/>
      <c r="D114" s="36"/>
      <c r="E114" s="37"/>
      <c r="F114" s="37">
        <v>110</v>
      </c>
      <c r="G114" s="37">
        <v>97.39350503317263</v>
      </c>
      <c r="H114" s="37">
        <v>97.39350503317263</v>
      </c>
      <c r="I114" s="52">
        <v>10.26762513228573</v>
      </c>
      <c r="L114" s="37">
        <f t="shared" si="59"/>
        <v>0</v>
      </c>
      <c r="M114" s="37">
        <f t="shared" si="49"/>
        <v>0</v>
      </c>
      <c r="N114" s="37">
        <f t="shared" si="50"/>
        <v>1</v>
      </c>
      <c r="O114" s="37">
        <f t="shared" si="51"/>
        <v>0</v>
      </c>
      <c r="Q114" s="37">
        <f t="shared" si="60"/>
        <v>2</v>
      </c>
      <c r="R114" s="37">
        <f t="shared" si="61"/>
        <v>0</v>
      </c>
      <c r="S114" s="37">
        <f t="shared" si="52"/>
        <v>2</v>
      </c>
      <c r="V114" s="37">
        <f t="shared" si="62"/>
        <v>0</v>
      </c>
      <c r="W114" s="37">
        <f t="shared" si="53"/>
        <v>0</v>
      </c>
      <c r="X114" s="37">
        <f t="shared" si="63"/>
        <v>0.99999999999998679</v>
      </c>
      <c r="Y114" s="37">
        <f t="shared" si="64"/>
        <v>0</v>
      </c>
      <c r="AA114" s="37">
        <f t="shared" si="65"/>
        <v>1.9999999999999831</v>
      </c>
      <c r="AB114" s="37">
        <f t="shared" si="66"/>
        <v>0</v>
      </c>
      <c r="AC114" s="37">
        <f t="shared" si="54"/>
        <v>1.9999999999999831</v>
      </c>
      <c r="AE114" s="36">
        <v>0</v>
      </c>
      <c r="AF114" s="36">
        <f t="shared" si="67"/>
        <v>0</v>
      </c>
      <c r="AG114" s="36">
        <f t="shared" si="55"/>
        <v>6.0205999132796242</v>
      </c>
      <c r="AI114" s="36">
        <f t="shared" si="68"/>
        <v>-3.182280639625853E-14</v>
      </c>
      <c r="AJ114" s="36">
        <f t="shared" si="69"/>
        <v>-1.1475496851984192E-13</v>
      </c>
      <c r="AK114" s="36">
        <f t="shared" si="70"/>
        <v>6.0205999132795505</v>
      </c>
      <c r="AM114" s="36">
        <f t="shared" si="71"/>
        <v>0</v>
      </c>
      <c r="AN114" s="36">
        <f t="shared" si="56"/>
        <v>6.0205999132796242</v>
      </c>
      <c r="AO114" s="36" t="e">
        <f t="shared" si="57"/>
        <v>#N/A</v>
      </c>
      <c r="AP114" s="36" t="e">
        <f t="shared" si="58"/>
        <v>#N/A</v>
      </c>
      <c r="AR114" s="36">
        <f t="shared" si="72"/>
        <v>0</v>
      </c>
      <c r="AS114" s="36">
        <f t="shared" si="73"/>
        <v>6.0205999132795505</v>
      </c>
      <c r="AT114" s="36" t="e">
        <f t="shared" si="74"/>
        <v>#N/A</v>
      </c>
      <c r="AU114" s="36" t="e">
        <f t="shared" si="75"/>
        <v>#N/A</v>
      </c>
      <c r="AW114" s="37"/>
    </row>
    <row r="115" spans="2:49">
      <c r="B115" s="35"/>
      <c r="C115" s="36"/>
      <c r="D115" s="36"/>
      <c r="E115" s="37"/>
      <c r="F115" s="49">
        <v>111</v>
      </c>
      <c r="G115" s="49">
        <v>98.805244153171969</v>
      </c>
      <c r="H115" s="49">
        <v>98.805244153171969</v>
      </c>
      <c r="I115" s="49">
        <v>10.120920286880306</v>
      </c>
      <c r="K115" s="49"/>
      <c r="L115" s="49">
        <f t="shared" si="59"/>
        <v>0</v>
      </c>
      <c r="M115" s="49">
        <f t="shared" si="49"/>
        <v>0</v>
      </c>
      <c r="N115" s="49">
        <f t="shared" si="50"/>
        <v>1</v>
      </c>
      <c r="O115" s="49">
        <f t="shared" si="51"/>
        <v>0</v>
      </c>
      <c r="Q115" s="49">
        <f t="shared" si="60"/>
        <v>2</v>
      </c>
      <c r="R115" s="49">
        <f t="shared" si="61"/>
        <v>0</v>
      </c>
      <c r="S115" s="49">
        <f t="shared" si="52"/>
        <v>2</v>
      </c>
      <c r="U115" s="49"/>
      <c r="V115" s="49">
        <f t="shared" si="62"/>
        <v>0</v>
      </c>
      <c r="W115" s="49">
        <f t="shared" si="53"/>
        <v>0</v>
      </c>
      <c r="X115" s="49">
        <f t="shared" si="63"/>
        <v>0.99999999999998679</v>
      </c>
      <c r="Y115" s="49">
        <f t="shared" si="64"/>
        <v>0</v>
      </c>
      <c r="AA115" s="49">
        <f t="shared" si="65"/>
        <v>1.9999999999999831</v>
      </c>
      <c r="AB115" s="49">
        <f t="shared" si="66"/>
        <v>0</v>
      </c>
      <c r="AC115" s="49">
        <f t="shared" si="54"/>
        <v>1.9999999999999831</v>
      </c>
      <c r="AE115" s="53">
        <v>0</v>
      </c>
      <c r="AF115" s="53">
        <f t="shared" si="67"/>
        <v>0</v>
      </c>
      <c r="AG115" s="53">
        <f t="shared" si="55"/>
        <v>6.0205999132796242</v>
      </c>
      <c r="AI115" s="53">
        <f t="shared" si="68"/>
        <v>-3.182280639625853E-14</v>
      </c>
      <c r="AJ115" s="53">
        <f t="shared" si="69"/>
        <v>-1.1475496851984192E-13</v>
      </c>
      <c r="AK115" s="53">
        <f t="shared" si="70"/>
        <v>6.0205999132795505</v>
      </c>
      <c r="AM115" s="53">
        <f t="shared" si="71"/>
        <v>0</v>
      </c>
      <c r="AN115" s="53">
        <f t="shared" si="56"/>
        <v>6.0205999132796242</v>
      </c>
      <c r="AO115" s="53" t="e">
        <f t="shared" si="57"/>
        <v>#N/A</v>
      </c>
      <c r="AP115" s="53" t="e">
        <f t="shared" si="58"/>
        <v>#N/A</v>
      </c>
      <c r="AR115" s="53">
        <f t="shared" si="72"/>
        <v>0</v>
      </c>
      <c r="AS115" s="53">
        <f t="shared" si="73"/>
        <v>6.0205999132795505</v>
      </c>
      <c r="AT115" s="53" t="e">
        <f t="shared" si="74"/>
        <v>#N/A</v>
      </c>
      <c r="AU115" s="53" t="e">
        <f t="shared" si="75"/>
        <v>#N/A</v>
      </c>
      <c r="AW115" s="37"/>
    </row>
    <row r="116" spans="2:49">
      <c r="B116" s="35"/>
      <c r="C116" s="36"/>
      <c r="D116" s="36"/>
      <c r="E116" s="37"/>
      <c r="F116" s="37">
        <v>112</v>
      </c>
      <c r="G116" s="37">
        <v>100.23744672545446</v>
      </c>
      <c r="H116" s="37">
        <v>100</v>
      </c>
      <c r="I116" s="52">
        <v>9.9763115748443969</v>
      </c>
      <c r="L116" s="37">
        <f t="shared" si="59"/>
        <v>0</v>
      </c>
      <c r="M116" s="37">
        <f t="shared" si="49"/>
        <v>0</v>
      </c>
      <c r="N116" s="37">
        <f t="shared" si="50"/>
        <v>1</v>
      </c>
      <c r="O116" s="37">
        <f t="shared" si="51"/>
        <v>0</v>
      </c>
      <c r="Q116" s="37">
        <f t="shared" si="60"/>
        <v>2</v>
      </c>
      <c r="R116" s="37">
        <f t="shared" si="61"/>
        <v>0</v>
      </c>
      <c r="S116" s="37">
        <f t="shared" si="52"/>
        <v>2</v>
      </c>
      <c r="V116" s="37">
        <f t="shared" si="62"/>
        <v>0</v>
      </c>
      <c r="W116" s="37">
        <f t="shared" si="53"/>
        <v>0</v>
      </c>
      <c r="X116" s="37">
        <f t="shared" si="63"/>
        <v>0.99999999999998679</v>
      </c>
      <c r="Y116" s="37">
        <f t="shared" si="64"/>
        <v>0</v>
      </c>
      <c r="AA116" s="37">
        <f t="shared" si="65"/>
        <v>1.9999999999999831</v>
      </c>
      <c r="AB116" s="37">
        <f t="shared" si="66"/>
        <v>0</v>
      </c>
      <c r="AC116" s="37">
        <f t="shared" si="54"/>
        <v>1.9999999999999831</v>
      </c>
      <c r="AE116" s="36">
        <v>0</v>
      </c>
      <c r="AF116" s="36">
        <f t="shared" si="67"/>
        <v>0</v>
      </c>
      <c r="AG116" s="36">
        <f t="shared" si="55"/>
        <v>6.0205999132796242</v>
      </c>
      <c r="AI116" s="36">
        <f t="shared" si="68"/>
        <v>-3.182280639625853E-14</v>
      </c>
      <c r="AJ116" s="36">
        <f t="shared" si="69"/>
        <v>-1.1475496851984192E-13</v>
      </c>
      <c r="AK116" s="36">
        <f t="shared" si="70"/>
        <v>6.0205999132795505</v>
      </c>
      <c r="AM116" s="36">
        <f t="shared" si="71"/>
        <v>0</v>
      </c>
      <c r="AN116" s="36">
        <f t="shared" si="56"/>
        <v>6.0205999132796242</v>
      </c>
      <c r="AO116" s="36" t="e">
        <f t="shared" si="57"/>
        <v>#N/A</v>
      </c>
      <c r="AP116" s="36" t="e">
        <f t="shared" si="58"/>
        <v>#N/A</v>
      </c>
      <c r="AR116" s="36">
        <f t="shared" si="72"/>
        <v>0</v>
      </c>
      <c r="AS116" s="36">
        <f t="shared" si="73"/>
        <v>6.0205999132795505</v>
      </c>
      <c r="AT116" s="36" t="e">
        <f t="shared" si="74"/>
        <v>#N/A</v>
      </c>
      <c r="AU116" s="36" t="e">
        <f t="shared" si="75"/>
        <v>#N/A</v>
      </c>
      <c r="AW116" s="37"/>
    </row>
    <row r="117" spans="2:49">
      <c r="B117" s="35"/>
      <c r="C117" s="36"/>
      <c r="D117" s="36"/>
      <c r="E117" s="37"/>
      <c r="F117" s="49">
        <v>113</v>
      </c>
      <c r="G117" s="49">
        <v>101.69040937201882</v>
      </c>
      <c r="H117" s="49">
        <v>101.69040937201882</v>
      </c>
      <c r="I117" s="49">
        <v>9.8337690464166858</v>
      </c>
      <c r="K117" s="49"/>
      <c r="L117" s="49">
        <f t="shared" si="59"/>
        <v>0</v>
      </c>
      <c r="M117" s="49">
        <f t="shared" si="49"/>
        <v>0</v>
      </c>
      <c r="N117" s="49">
        <f t="shared" si="50"/>
        <v>1</v>
      </c>
      <c r="O117" s="49">
        <f t="shared" si="51"/>
        <v>0</v>
      </c>
      <c r="Q117" s="49">
        <f t="shared" si="60"/>
        <v>2</v>
      </c>
      <c r="R117" s="49">
        <f t="shared" si="61"/>
        <v>0</v>
      </c>
      <c r="S117" s="49">
        <f t="shared" si="52"/>
        <v>2</v>
      </c>
      <c r="U117" s="49"/>
      <c r="V117" s="49">
        <f t="shared" si="62"/>
        <v>0</v>
      </c>
      <c r="W117" s="49">
        <f t="shared" si="53"/>
        <v>0</v>
      </c>
      <c r="X117" s="49">
        <f t="shared" si="63"/>
        <v>0.99999999999998679</v>
      </c>
      <c r="Y117" s="49">
        <f t="shared" si="64"/>
        <v>0</v>
      </c>
      <c r="AA117" s="49">
        <f t="shared" si="65"/>
        <v>1.9999999999999831</v>
      </c>
      <c r="AB117" s="49">
        <f t="shared" si="66"/>
        <v>0</v>
      </c>
      <c r="AC117" s="49">
        <f t="shared" si="54"/>
        <v>1.9999999999999831</v>
      </c>
      <c r="AE117" s="53">
        <v>0</v>
      </c>
      <c r="AF117" s="53">
        <f t="shared" si="67"/>
        <v>0</v>
      </c>
      <c r="AG117" s="53">
        <f t="shared" si="55"/>
        <v>6.0205999132796242</v>
      </c>
      <c r="AI117" s="53">
        <f t="shared" si="68"/>
        <v>-3.182280639625853E-14</v>
      </c>
      <c r="AJ117" s="53">
        <f t="shared" si="69"/>
        <v>-1.1475496851984192E-13</v>
      </c>
      <c r="AK117" s="53">
        <f t="shared" si="70"/>
        <v>6.0205999132795505</v>
      </c>
      <c r="AM117" s="53">
        <f t="shared" si="71"/>
        <v>0</v>
      </c>
      <c r="AN117" s="53">
        <f t="shared" si="56"/>
        <v>6.0205999132796242</v>
      </c>
      <c r="AO117" s="53" t="e">
        <f t="shared" si="57"/>
        <v>#N/A</v>
      </c>
      <c r="AP117" s="53" t="e">
        <f t="shared" si="58"/>
        <v>#N/A</v>
      </c>
      <c r="AR117" s="53">
        <f t="shared" si="72"/>
        <v>0</v>
      </c>
      <c r="AS117" s="53">
        <f t="shared" si="73"/>
        <v>6.0205999132795505</v>
      </c>
      <c r="AT117" s="53" t="e">
        <f t="shared" si="74"/>
        <v>#N/A</v>
      </c>
      <c r="AU117" s="53" t="e">
        <f t="shared" si="75"/>
        <v>#N/A</v>
      </c>
      <c r="AW117" s="37"/>
    </row>
    <row r="118" spans="2:49">
      <c r="B118" s="35"/>
      <c r="C118" s="36"/>
      <c r="D118" s="36"/>
      <c r="E118" s="37"/>
      <c r="F118" s="37">
        <v>114</v>
      </c>
      <c r="G118" s="37">
        <v>103.16443301446117</v>
      </c>
      <c r="H118" s="37">
        <v>103.16443301446117</v>
      </c>
      <c r="I118" s="52">
        <v>9.6932631797610327</v>
      </c>
      <c r="L118" s="37">
        <f t="shared" si="59"/>
        <v>0</v>
      </c>
      <c r="M118" s="37">
        <f t="shared" si="49"/>
        <v>0</v>
      </c>
      <c r="N118" s="37">
        <f t="shared" si="50"/>
        <v>1</v>
      </c>
      <c r="O118" s="37">
        <f t="shared" si="51"/>
        <v>0</v>
      </c>
      <c r="Q118" s="37">
        <f t="shared" si="60"/>
        <v>2</v>
      </c>
      <c r="R118" s="37">
        <f t="shared" si="61"/>
        <v>0</v>
      </c>
      <c r="S118" s="37">
        <f t="shared" si="52"/>
        <v>2</v>
      </c>
      <c r="V118" s="37">
        <f t="shared" si="62"/>
        <v>0</v>
      </c>
      <c r="W118" s="37">
        <f t="shared" si="53"/>
        <v>0</v>
      </c>
      <c r="X118" s="37">
        <f t="shared" si="63"/>
        <v>0.99999999999998679</v>
      </c>
      <c r="Y118" s="37">
        <f t="shared" si="64"/>
        <v>0</v>
      </c>
      <c r="AA118" s="37">
        <f t="shared" si="65"/>
        <v>1.9999999999999831</v>
      </c>
      <c r="AB118" s="37">
        <f t="shared" si="66"/>
        <v>0</v>
      </c>
      <c r="AC118" s="37">
        <f t="shared" si="54"/>
        <v>1.9999999999999831</v>
      </c>
      <c r="AE118" s="36">
        <v>0</v>
      </c>
      <c r="AF118" s="36">
        <f t="shared" si="67"/>
        <v>0</v>
      </c>
      <c r="AG118" s="36">
        <f t="shared" si="55"/>
        <v>6.0205999132796242</v>
      </c>
      <c r="AI118" s="36">
        <f t="shared" si="68"/>
        <v>-3.182280639625853E-14</v>
      </c>
      <c r="AJ118" s="36">
        <f t="shared" si="69"/>
        <v>-1.1475496851984192E-13</v>
      </c>
      <c r="AK118" s="36">
        <f t="shared" si="70"/>
        <v>6.0205999132795505</v>
      </c>
      <c r="AM118" s="36">
        <f t="shared" si="71"/>
        <v>0</v>
      </c>
      <c r="AN118" s="36">
        <f t="shared" si="56"/>
        <v>6.0205999132796242</v>
      </c>
      <c r="AO118" s="36" t="e">
        <f t="shared" si="57"/>
        <v>#N/A</v>
      </c>
      <c r="AP118" s="36" t="e">
        <f t="shared" si="58"/>
        <v>#N/A</v>
      </c>
      <c r="AR118" s="36">
        <f t="shared" si="72"/>
        <v>0</v>
      </c>
      <c r="AS118" s="36">
        <f t="shared" si="73"/>
        <v>6.0205999132795505</v>
      </c>
      <c r="AT118" s="36" t="e">
        <f t="shared" si="74"/>
        <v>#N/A</v>
      </c>
      <c r="AU118" s="36" t="e">
        <f t="shared" si="75"/>
        <v>#N/A</v>
      </c>
      <c r="AW118" s="37"/>
    </row>
    <row r="119" spans="2:49">
      <c r="B119" s="35"/>
      <c r="C119" s="36"/>
      <c r="D119" s="36"/>
      <c r="E119" s="37"/>
      <c r="F119" s="49">
        <v>115</v>
      </c>
      <c r="G119" s="49">
        <v>104.65982293629895</v>
      </c>
      <c r="H119" s="49">
        <v>104.65982293629895</v>
      </c>
      <c r="I119" s="49">
        <v>9.5547648748522018</v>
      </c>
      <c r="K119" s="49"/>
      <c r="L119" s="49">
        <f t="shared" si="59"/>
        <v>0</v>
      </c>
      <c r="M119" s="49">
        <f t="shared" si="49"/>
        <v>0</v>
      </c>
      <c r="N119" s="49">
        <f t="shared" si="50"/>
        <v>1</v>
      </c>
      <c r="O119" s="49">
        <f t="shared" si="51"/>
        <v>0</v>
      </c>
      <c r="Q119" s="49">
        <f t="shared" si="60"/>
        <v>2</v>
      </c>
      <c r="R119" s="49">
        <f t="shared" si="61"/>
        <v>0</v>
      </c>
      <c r="S119" s="49">
        <f t="shared" si="52"/>
        <v>2</v>
      </c>
      <c r="U119" s="49"/>
      <c r="V119" s="49">
        <f t="shared" si="62"/>
        <v>0</v>
      </c>
      <c r="W119" s="49">
        <f t="shared" si="53"/>
        <v>0</v>
      </c>
      <c r="X119" s="49">
        <f t="shared" si="63"/>
        <v>0.99999999999998679</v>
      </c>
      <c r="Y119" s="49">
        <f t="shared" si="64"/>
        <v>0</v>
      </c>
      <c r="AA119" s="49">
        <f t="shared" si="65"/>
        <v>1.9999999999999831</v>
      </c>
      <c r="AB119" s="49">
        <f t="shared" si="66"/>
        <v>0</v>
      </c>
      <c r="AC119" s="49">
        <f t="shared" si="54"/>
        <v>1.9999999999999831</v>
      </c>
      <c r="AE119" s="53">
        <v>0</v>
      </c>
      <c r="AF119" s="53">
        <f t="shared" si="67"/>
        <v>0</v>
      </c>
      <c r="AG119" s="53">
        <f t="shared" si="55"/>
        <v>6.0205999132796242</v>
      </c>
      <c r="AI119" s="53">
        <f t="shared" si="68"/>
        <v>-3.182280639625853E-14</v>
      </c>
      <c r="AJ119" s="53">
        <f t="shared" si="69"/>
        <v>-1.1475496851984192E-13</v>
      </c>
      <c r="AK119" s="53">
        <f t="shared" si="70"/>
        <v>6.0205999132795505</v>
      </c>
      <c r="AM119" s="53">
        <f t="shared" si="71"/>
        <v>0</v>
      </c>
      <c r="AN119" s="53">
        <f t="shared" si="56"/>
        <v>6.0205999132796242</v>
      </c>
      <c r="AO119" s="53" t="e">
        <f t="shared" si="57"/>
        <v>#N/A</v>
      </c>
      <c r="AP119" s="53" t="e">
        <f t="shared" si="58"/>
        <v>#N/A</v>
      </c>
      <c r="AR119" s="53">
        <f t="shared" si="72"/>
        <v>0</v>
      </c>
      <c r="AS119" s="53">
        <f t="shared" si="73"/>
        <v>6.0205999132795505</v>
      </c>
      <c r="AT119" s="53" t="e">
        <f t="shared" si="74"/>
        <v>#N/A</v>
      </c>
      <c r="AU119" s="53" t="e">
        <f t="shared" si="75"/>
        <v>#N/A</v>
      </c>
      <c r="AW119" s="37"/>
    </row>
    <row r="120" spans="2:49">
      <c r="B120" s="35"/>
      <c r="C120" s="36"/>
      <c r="D120" s="36"/>
      <c r="E120" s="37"/>
      <c r="F120" s="37">
        <v>116</v>
      </c>
      <c r="G120" s="37">
        <v>106.17688884619768</v>
      </c>
      <c r="H120" s="37">
        <v>106.17688884619768</v>
      </c>
      <c r="I120" s="52">
        <v>9.4182454474490012</v>
      </c>
      <c r="L120" s="37">
        <f t="shared" si="59"/>
        <v>0</v>
      </c>
      <c r="M120" s="37">
        <f t="shared" si="49"/>
        <v>0</v>
      </c>
      <c r="N120" s="37">
        <f t="shared" si="50"/>
        <v>1</v>
      </c>
      <c r="O120" s="37">
        <f t="shared" si="51"/>
        <v>0</v>
      </c>
      <c r="Q120" s="37">
        <f t="shared" si="60"/>
        <v>2</v>
      </c>
      <c r="R120" s="37">
        <f t="shared" si="61"/>
        <v>0</v>
      </c>
      <c r="S120" s="37">
        <f t="shared" si="52"/>
        <v>2</v>
      </c>
      <c r="V120" s="37">
        <f t="shared" si="62"/>
        <v>0</v>
      </c>
      <c r="W120" s="37">
        <f t="shared" si="53"/>
        <v>0</v>
      </c>
      <c r="X120" s="37">
        <f t="shared" si="63"/>
        <v>0.99999999999998679</v>
      </c>
      <c r="Y120" s="37">
        <f t="shared" si="64"/>
        <v>0</v>
      </c>
      <c r="AA120" s="37">
        <f t="shared" si="65"/>
        <v>1.9999999999999831</v>
      </c>
      <c r="AB120" s="37">
        <f t="shared" si="66"/>
        <v>0</v>
      </c>
      <c r="AC120" s="37">
        <f t="shared" si="54"/>
        <v>1.9999999999999831</v>
      </c>
      <c r="AE120" s="36">
        <v>0</v>
      </c>
      <c r="AF120" s="36">
        <f t="shared" si="67"/>
        <v>0</v>
      </c>
      <c r="AG120" s="36">
        <f t="shared" si="55"/>
        <v>6.0205999132796242</v>
      </c>
      <c r="AI120" s="36">
        <f t="shared" si="68"/>
        <v>-3.182280639625853E-14</v>
      </c>
      <c r="AJ120" s="36">
        <f t="shared" si="69"/>
        <v>-1.1475496851984192E-13</v>
      </c>
      <c r="AK120" s="36">
        <f t="shared" si="70"/>
        <v>6.0205999132795505</v>
      </c>
      <c r="AM120" s="36">
        <f t="shared" si="71"/>
        <v>0</v>
      </c>
      <c r="AN120" s="36">
        <f t="shared" si="56"/>
        <v>6.0205999132796242</v>
      </c>
      <c r="AO120" s="36" t="e">
        <f t="shared" si="57"/>
        <v>#N/A</v>
      </c>
      <c r="AP120" s="36" t="e">
        <f t="shared" si="58"/>
        <v>#N/A</v>
      </c>
      <c r="AR120" s="36">
        <f t="shared" si="72"/>
        <v>0</v>
      </c>
      <c r="AS120" s="36">
        <f t="shared" si="73"/>
        <v>6.0205999132795505</v>
      </c>
      <c r="AT120" s="36" t="e">
        <f t="shared" si="74"/>
        <v>#N/A</v>
      </c>
      <c r="AU120" s="36" t="e">
        <f t="shared" si="75"/>
        <v>#N/A</v>
      </c>
      <c r="AW120" s="37"/>
    </row>
    <row r="121" spans="2:49">
      <c r="B121" s="35"/>
      <c r="C121" s="36"/>
      <c r="D121" s="36"/>
      <c r="E121" s="37"/>
      <c r="F121" s="49">
        <v>117</v>
      </c>
      <c r="G121" s="49">
        <v>107.71594494211439</v>
      </c>
      <c r="H121" s="49">
        <v>107.71594494211439</v>
      </c>
      <c r="I121" s="49">
        <v>9.2836766231535286</v>
      </c>
      <c r="K121" s="49"/>
      <c r="L121" s="49">
        <f t="shared" si="59"/>
        <v>0</v>
      </c>
      <c r="M121" s="49">
        <f t="shared" si="49"/>
        <v>0</v>
      </c>
      <c r="N121" s="49">
        <f t="shared" si="50"/>
        <v>1</v>
      </c>
      <c r="O121" s="49">
        <f t="shared" si="51"/>
        <v>0</v>
      </c>
      <c r="Q121" s="49">
        <f t="shared" si="60"/>
        <v>2</v>
      </c>
      <c r="R121" s="49">
        <f t="shared" si="61"/>
        <v>0</v>
      </c>
      <c r="S121" s="49">
        <f t="shared" si="52"/>
        <v>2</v>
      </c>
      <c r="U121" s="49"/>
      <c r="V121" s="49">
        <f t="shared" si="62"/>
        <v>0</v>
      </c>
      <c r="W121" s="49">
        <f t="shared" si="53"/>
        <v>0</v>
      </c>
      <c r="X121" s="49">
        <f t="shared" si="63"/>
        <v>0.99999999999998679</v>
      </c>
      <c r="Y121" s="49">
        <f t="shared" si="64"/>
        <v>0</v>
      </c>
      <c r="AA121" s="49">
        <f t="shared" si="65"/>
        <v>1.9999999999999831</v>
      </c>
      <c r="AB121" s="49">
        <f t="shared" si="66"/>
        <v>0</v>
      </c>
      <c r="AC121" s="49">
        <f t="shared" si="54"/>
        <v>1.9999999999999831</v>
      </c>
      <c r="AE121" s="53">
        <v>0</v>
      </c>
      <c r="AF121" s="53">
        <f t="shared" si="67"/>
        <v>0</v>
      </c>
      <c r="AG121" s="53">
        <f t="shared" si="55"/>
        <v>6.0205999132796242</v>
      </c>
      <c r="AI121" s="53">
        <f t="shared" si="68"/>
        <v>-3.182280639625853E-14</v>
      </c>
      <c r="AJ121" s="53">
        <f t="shared" si="69"/>
        <v>-1.1475496851984192E-13</v>
      </c>
      <c r="AK121" s="53">
        <f t="shared" si="70"/>
        <v>6.0205999132795505</v>
      </c>
      <c r="AM121" s="53">
        <f t="shared" si="71"/>
        <v>0</v>
      </c>
      <c r="AN121" s="53">
        <f t="shared" si="56"/>
        <v>6.0205999132796242</v>
      </c>
      <c r="AO121" s="53" t="e">
        <f t="shared" si="57"/>
        <v>#N/A</v>
      </c>
      <c r="AP121" s="53" t="e">
        <f t="shared" si="58"/>
        <v>#N/A</v>
      </c>
      <c r="AR121" s="53">
        <f t="shared" si="72"/>
        <v>0</v>
      </c>
      <c r="AS121" s="53">
        <f t="shared" si="73"/>
        <v>6.0205999132795505</v>
      </c>
      <c r="AT121" s="53" t="e">
        <f t="shared" si="74"/>
        <v>#N/A</v>
      </c>
      <c r="AU121" s="53" t="e">
        <f t="shared" si="75"/>
        <v>#N/A</v>
      </c>
      <c r="AW121" s="37"/>
    </row>
    <row r="122" spans="2:49">
      <c r="B122" s="35"/>
      <c r="C122" s="36"/>
      <c r="D122" s="36"/>
      <c r="E122" s="37"/>
      <c r="F122" s="37">
        <v>118</v>
      </c>
      <c r="G122" s="37">
        <v>109.27730997637087</v>
      </c>
      <c r="H122" s="37">
        <v>109.27730997637087</v>
      </c>
      <c r="I122" s="52">
        <v>9.1510305315552785</v>
      </c>
      <c r="L122" s="37">
        <f t="shared" si="59"/>
        <v>0</v>
      </c>
      <c r="M122" s="37">
        <f t="shared" si="49"/>
        <v>0</v>
      </c>
      <c r="N122" s="37">
        <f t="shared" si="50"/>
        <v>1</v>
      </c>
      <c r="O122" s="37">
        <f t="shared" si="51"/>
        <v>0</v>
      </c>
      <c r="Q122" s="37">
        <f t="shared" si="60"/>
        <v>2</v>
      </c>
      <c r="R122" s="37">
        <f t="shared" si="61"/>
        <v>0</v>
      </c>
      <c r="S122" s="37">
        <f t="shared" si="52"/>
        <v>2</v>
      </c>
      <c r="V122" s="37">
        <f t="shared" si="62"/>
        <v>0</v>
      </c>
      <c r="W122" s="37">
        <f t="shared" si="53"/>
        <v>0</v>
      </c>
      <c r="X122" s="37">
        <f t="shared" si="63"/>
        <v>0.99999999999998679</v>
      </c>
      <c r="Y122" s="37">
        <f t="shared" si="64"/>
        <v>0</v>
      </c>
      <c r="AA122" s="37">
        <f t="shared" si="65"/>
        <v>1.9999999999999831</v>
      </c>
      <c r="AB122" s="37">
        <f t="shared" si="66"/>
        <v>0</v>
      </c>
      <c r="AC122" s="37">
        <f t="shared" si="54"/>
        <v>1.9999999999999831</v>
      </c>
      <c r="AE122" s="36">
        <v>0</v>
      </c>
      <c r="AF122" s="36">
        <f t="shared" si="67"/>
        <v>0</v>
      </c>
      <c r="AG122" s="36">
        <f t="shared" si="55"/>
        <v>6.0205999132796242</v>
      </c>
      <c r="AI122" s="36">
        <f t="shared" si="68"/>
        <v>-3.182280639625853E-14</v>
      </c>
      <c r="AJ122" s="36">
        <f t="shared" si="69"/>
        <v>-1.1475496851984192E-13</v>
      </c>
      <c r="AK122" s="36">
        <f t="shared" si="70"/>
        <v>6.0205999132795505</v>
      </c>
      <c r="AM122" s="36">
        <f t="shared" si="71"/>
        <v>0</v>
      </c>
      <c r="AN122" s="36">
        <f t="shared" si="56"/>
        <v>6.0205999132796242</v>
      </c>
      <c r="AO122" s="36" t="e">
        <f t="shared" si="57"/>
        <v>#N/A</v>
      </c>
      <c r="AP122" s="36" t="e">
        <f t="shared" si="58"/>
        <v>#N/A</v>
      </c>
      <c r="AR122" s="36">
        <f t="shared" si="72"/>
        <v>0</v>
      </c>
      <c r="AS122" s="36">
        <f t="shared" si="73"/>
        <v>6.0205999132795505</v>
      </c>
      <c r="AT122" s="36" t="e">
        <f t="shared" si="74"/>
        <v>#N/A</v>
      </c>
      <c r="AU122" s="36" t="e">
        <f t="shared" si="75"/>
        <v>#N/A</v>
      </c>
      <c r="AW122" s="37"/>
    </row>
    <row r="123" spans="2:49">
      <c r="B123" s="35"/>
      <c r="C123" s="36"/>
      <c r="D123" s="36"/>
      <c r="E123" s="37"/>
      <c r="F123" s="49">
        <v>119</v>
      </c>
      <c r="G123" s="49">
        <v>110.86130732167014</v>
      </c>
      <c r="H123" s="49">
        <v>110.86130732167014</v>
      </c>
      <c r="I123" s="49">
        <v>9.0202797004589286</v>
      </c>
      <c r="K123" s="49"/>
      <c r="L123" s="49">
        <f t="shared" si="59"/>
        <v>0</v>
      </c>
      <c r="M123" s="49">
        <f t="shared" si="49"/>
        <v>0</v>
      </c>
      <c r="N123" s="49">
        <f t="shared" si="50"/>
        <v>1</v>
      </c>
      <c r="O123" s="49">
        <f t="shared" si="51"/>
        <v>0</v>
      </c>
      <c r="Q123" s="49">
        <f t="shared" si="60"/>
        <v>2</v>
      </c>
      <c r="R123" s="49">
        <f t="shared" si="61"/>
        <v>0</v>
      </c>
      <c r="S123" s="49">
        <f t="shared" si="52"/>
        <v>2</v>
      </c>
      <c r="U123" s="49"/>
      <c r="V123" s="49">
        <f t="shared" si="62"/>
        <v>0</v>
      </c>
      <c r="W123" s="49">
        <f t="shared" si="53"/>
        <v>0</v>
      </c>
      <c r="X123" s="49">
        <f t="shared" si="63"/>
        <v>0.99999999999998679</v>
      </c>
      <c r="Y123" s="49">
        <f t="shared" si="64"/>
        <v>0</v>
      </c>
      <c r="AA123" s="49">
        <f t="shared" si="65"/>
        <v>1.9999999999999831</v>
      </c>
      <c r="AB123" s="49">
        <f t="shared" si="66"/>
        <v>0</v>
      </c>
      <c r="AC123" s="49">
        <f t="shared" si="54"/>
        <v>1.9999999999999831</v>
      </c>
      <c r="AE123" s="53">
        <v>0</v>
      </c>
      <c r="AF123" s="53">
        <f t="shared" si="67"/>
        <v>0</v>
      </c>
      <c r="AG123" s="53">
        <f t="shared" si="55"/>
        <v>6.0205999132796242</v>
      </c>
      <c r="AI123" s="53">
        <f t="shared" si="68"/>
        <v>-3.182280639625853E-14</v>
      </c>
      <c r="AJ123" s="53">
        <f t="shared" si="69"/>
        <v>-1.1475496851984192E-13</v>
      </c>
      <c r="AK123" s="53">
        <f t="shared" si="70"/>
        <v>6.0205999132795505</v>
      </c>
      <c r="AM123" s="53">
        <f t="shared" si="71"/>
        <v>0</v>
      </c>
      <c r="AN123" s="53">
        <f t="shared" si="56"/>
        <v>6.0205999132796242</v>
      </c>
      <c r="AO123" s="53" t="e">
        <f t="shared" si="57"/>
        <v>#N/A</v>
      </c>
      <c r="AP123" s="53" t="e">
        <f t="shared" si="58"/>
        <v>#N/A</v>
      </c>
      <c r="AR123" s="53">
        <f t="shared" si="72"/>
        <v>0</v>
      </c>
      <c r="AS123" s="53">
        <f t="shared" si="73"/>
        <v>6.0205999132795505</v>
      </c>
      <c r="AT123" s="53" t="e">
        <f t="shared" si="74"/>
        <v>#N/A</v>
      </c>
      <c r="AU123" s="53" t="e">
        <f t="shared" si="75"/>
        <v>#N/A</v>
      </c>
      <c r="AW123" s="37"/>
    </row>
    <row r="124" spans="2:49">
      <c r="B124" s="35"/>
      <c r="C124" s="36"/>
      <c r="D124" s="36"/>
      <c r="E124" s="37"/>
      <c r="F124" s="37">
        <v>120</v>
      </c>
      <c r="G124" s="37">
        <v>112.46826503806984</v>
      </c>
      <c r="H124" s="37">
        <v>112.46826503806984</v>
      </c>
      <c r="I124" s="52">
        <v>8.8913970501946125</v>
      </c>
      <c r="L124" s="37">
        <f t="shared" si="59"/>
        <v>0</v>
      </c>
      <c r="M124" s="37">
        <f t="shared" si="49"/>
        <v>0</v>
      </c>
      <c r="N124" s="37">
        <f t="shared" si="50"/>
        <v>1</v>
      </c>
      <c r="O124" s="37">
        <f t="shared" si="51"/>
        <v>0</v>
      </c>
      <c r="Q124" s="37">
        <f t="shared" si="60"/>
        <v>2</v>
      </c>
      <c r="R124" s="37">
        <f t="shared" si="61"/>
        <v>0</v>
      </c>
      <c r="S124" s="37">
        <f t="shared" si="52"/>
        <v>2</v>
      </c>
      <c r="V124" s="37">
        <f t="shared" si="62"/>
        <v>0</v>
      </c>
      <c r="W124" s="37">
        <f t="shared" si="53"/>
        <v>0</v>
      </c>
      <c r="X124" s="37">
        <f t="shared" si="63"/>
        <v>0.99999999999998679</v>
      </c>
      <c r="Y124" s="37">
        <f t="shared" si="64"/>
        <v>0</v>
      </c>
      <c r="AA124" s="37">
        <f t="shared" si="65"/>
        <v>1.9999999999999831</v>
      </c>
      <c r="AB124" s="37">
        <f t="shared" si="66"/>
        <v>0</v>
      </c>
      <c r="AC124" s="37">
        <f t="shared" si="54"/>
        <v>1.9999999999999831</v>
      </c>
      <c r="AE124" s="36">
        <v>0</v>
      </c>
      <c r="AF124" s="36">
        <f t="shared" si="67"/>
        <v>0</v>
      </c>
      <c r="AG124" s="36">
        <f t="shared" si="55"/>
        <v>6.0205999132796242</v>
      </c>
      <c r="AI124" s="36">
        <f t="shared" si="68"/>
        <v>-3.182280639625853E-14</v>
      </c>
      <c r="AJ124" s="36">
        <f t="shared" si="69"/>
        <v>-1.1475496851984192E-13</v>
      </c>
      <c r="AK124" s="36">
        <f t="shared" si="70"/>
        <v>6.0205999132795505</v>
      </c>
      <c r="AM124" s="36">
        <f t="shared" si="71"/>
        <v>0</v>
      </c>
      <c r="AN124" s="36">
        <f t="shared" si="56"/>
        <v>6.0205999132796242</v>
      </c>
      <c r="AO124" s="36" t="e">
        <f t="shared" si="57"/>
        <v>#N/A</v>
      </c>
      <c r="AP124" s="36" t="e">
        <f t="shared" si="58"/>
        <v>#N/A</v>
      </c>
      <c r="AR124" s="36">
        <f t="shared" si="72"/>
        <v>0</v>
      </c>
      <c r="AS124" s="36">
        <f t="shared" si="73"/>
        <v>6.0205999132795505</v>
      </c>
      <c r="AT124" s="36" t="e">
        <f t="shared" si="74"/>
        <v>#N/A</v>
      </c>
      <c r="AU124" s="36" t="e">
        <f t="shared" si="75"/>
        <v>#N/A</v>
      </c>
      <c r="AW124" s="37"/>
    </row>
    <row r="125" spans="2:49">
      <c r="B125" s="35"/>
      <c r="C125" s="36"/>
      <c r="D125" s="36"/>
      <c r="E125" s="37"/>
      <c r="F125" s="49">
        <v>121</v>
      </c>
      <c r="G125" s="49">
        <v>114.09851594092642</v>
      </c>
      <c r="H125" s="49">
        <v>114.09851594092642</v>
      </c>
      <c r="I125" s="49">
        <v>8.7643558880094634</v>
      </c>
      <c r="K125" s="49"/>
      <c r="L125" s="49">
        <f t="shared" si="59"/>
        <v>0</v>
      </c>
      <c r="M125" s="49">
        <f t="shared" si="49"/>
        <v>0</v>
      </c>
      <c r="N125" s="49">
        <f t="shared" si="50"/>
        <v>1</v>
      </c>
      <c r="O125" s="49">
        <f t="shared" si="51"/>
        <v>0</v>
      </c>
      <c r="Q125" s="49">
        <f t="shared" si="60"/>
        <v>2</v>
      </c>
      <c r="R125" s="49">
        <f t="shared" si="61"/>
        <v>0</v>
      </c>
      <c r="S125" s="49">
        <f t="shared" si="52"/>
        <v>2</v>
      </c>
      <c r="U125" s="49"/>
      <c r="V125" s="49">
        <f t="shared" si="62"/>
        <v>0</v>
      </c>
      <c r="W125" s="49">
        <f t="shared" si="53"/>
        <v>0</v>
      </c>
      <c r="X125" s="49">
        <f t="shared" si="63"/>
        <v>0.99999999999998679</v>
      </c>
      <c r="Y125" s="49">
        <f t="shared" si="64"/>
        <v>0</v>
      </c>
      <c r="AA125" s="49">
        <f t="shared" si="65"/>
        <v>1.9999999999999831</v>
      </c>
      <c r="AB125" s="49">
        <f t="shared" si="66"/>
        <v>0</v>
      </c>
      <c r="AC125" s="49">
        <f t="shared" si="54"/>
        <v>1.9999999999999831</v>
      </c>
      <c r="AE125" s="53">
        <v>0</v>
      </c>
      <c r="AF125" s="53">
        <f t="shared" si="67"/>
        <v>0</v>
      </c>
      <c r="AG125" s="53">
        <f t="shared" si="55"/>
        <v>6.0205999132796242</v>
      </c>
      <c r="AI125" s="53">
        <f t="shared" si="68"/>
        <v>-3.182280639625853E-14</v>
      </c>
      <c r="AJ125" s="53">
        <f t="shared" si="69"/>
        <v>-1.1475496851984192E-13</v>
      </c>
      <c r="AK125" s="53">
        <f t="shared" si="70"/>
        <v>6.0205999132795505</v>
      </c>
      <c r="AM125" s="53">
        <f t="shared" si="71"/>
        <v>0</v>
      </c>
      <c r="AN125" s="53">
        <f t="shared" si="56"/>
        <v>6.0205999132796242</v>
      </c>
      <c r="AO125" s="53" t="e">
        <f t="shared" si="57"/>
        <v>#N/A</v>
      </c>
      <c r="AP125" s="53" t="e">
        <f t="shared" si="58"/>
        <v>#N/A</v>
      </c>
      <c r="AR125" s="53">
        <f t="shared" si="72"/>
        <v>0</v>
      </c>
      <c r="AS125" s="53">
        <f t="shared" si="73"/>
        <v>6.0205999132795505</v>
      </c>
      <c r="AT125" s="53" t="e">
        <f t="shared" si="74"/>
        <v>#N/A</v>
      </c>
      <c r="AU125" s="53" t="e">
        <f t="shared" si="75"/>
        <v>#N/A</v>
      </c>
      <c r="AW125" s="37"/>
    </row>
    <row r="126" spans="2:49">
      <c r="B126" s="35"/>
      <c r="C126" s="36"/>
      <c r="D126" s="36"/>
      <c r="E126" s="37"/>
      <c r="F126" s="37">
        <v>122</v>
      </c>
      <c r="G126" s="37">
        <v>115.75239766982413</v>
      </c>
      <c r="H126" s="37">
        <v>115.75239766982413</v>
      </c>
      <c r="I126" s="52">
        <v>8.6391299025393167</v>
      </c>
      <c r="L126" s="37">
        <f t="shared" si="59"/>
        <v>0</v>
      </c>
      <c r="M126" s="37">
        <f t="shared" si="49"/>
        <v>0</v>
      </c>
      <c r="N126" s="37">
        <f t="shared" si="50"/>
        <v>1</v>
      </c>
      <c r="O126" s="37">
        <f t="shared" si="51"/>
        <v>0</v>
      </c>
      <c r="Q126" s="37">
        <f t="shared" si="60"/>
        <v>2</v>
      </c>
      <c r="R126" s="37">
        <f t="shared" si="61"/>
        <v>0</v>
      </c>
      <c r="S126" s="37">
        <f t="shared" si="52"/>
        <v>2</v>
      </c>
      <c r="V126" s="37">
        <f t="shared" si="62"/>
        <v>0</v>
      </c>
      <c r="W126" s="37">
        <f t="shared" si="53"/>
        <v>0</v>
      </c>
      <c r="X126" s="37">
        <f t="shared" si="63"/>
        <v>0.99999999999998679</v>
      </c>
      <c r="Y126" s="37">
        <f t="shared" si="64"/>
        <v>0</v>
      </c>
      <c r="AA126" s="37">
        <f t="shared" si="65"/>
        <v>1.9999999999999831</v>
      </c>
      <c r="AB126" s="37">
        <f t="shared" si="66"/>
        <v>0</v>
      </c>
      <c r="AC126" s="37">
        <f t="shared" si="54"/>
        <v>1.9999999999999831</v>
      </c>
      <c r="AE126" s="36">
        <v>0</v>
      </c>
      <c r="AF126" s="36">
        <f t="shared" si="67"/>
        <v>0</v>
      </c>
      <c r="AG126" s="36">
        <f t="shared" si="55"/>
        <v>6.0205999132796242</v>
      </c>
      <c r="AI126" s="36">
        <f t="shared" si="68"/>
        <v>-3.182280639625853E-14</v>
      </c>
      <c r="AJ126" s="36">
        <f t="shared" si="69"/>
        <v>-1.1475496851984192E-13</v>
      </c>
      <c r="AK126" s="36">
        <f t="shared" si="70"/>
        <v>6.0205999132795505</v>
      </c>
      <c r="AM126" s="36">
        <f t="shared" si="71"/>
        <v>0</v>
      </c>
      <c r="AN126" s="36">
        <f t="shared" si="56"/>
        <v>6.0205999132796242</v>
      </c>
      <c r="AO126" s="36" t="e">
        <f t="shared" si="57"/>
        <v>#N/A</v>
      </c>
      <c r="AP126" s="36" t="e">
        <f t="shared" si="58"/>
        <v>#N/A</v>
      </c>
      <c r="AR126" s="36">
        <f t="shared" si="72"/>
        <v>0</v>
      </c>
      <c r="AS126" s="36">
        <f t="shared" si="73"/>
        <v>6.0205999132795505</v>
      </c>
      <c r="AT126" s="36" t="e">
        <f t="shared" si="74"/>
        <v>#N/A</v>
      </c>
      <c r="AU126" s="36" t="e">
        <f t="shared" si="75"/>
        <v>#N/A</v>
      </c>
      <c r="AW126" s="37"/>
    </row>
    <row r="127" spans="2:49">
      <c r="B127" s="35"/>
      <c r="C127" s="36"/>
      <c r="D127" s="36"/>
      <c r="E127" s="37"/>
      <c r="F127" s="49">
        <v>123</v>
      </c>
      <c r="G127" s="49">
        <v>117.43025275850334</v>
      </c>
      <c r="H127" s="49">
        <v>117.43025275850334</v>
      </c>
      <c r="I127" s="49">
        <v>8.5156931583593831</v>
      </c>
      <c r="K127" s="49"/>
      <c r="L127" s="49">
        <f t="shared" si="59"/>
        <v>0</v>
      </c>
      <c r="M127" s="49">
        <f t="shared" si="49"/>
        <v>0</v>
      </c>
      <c r="N127" s="49">
        <f t="shared" si="50"/>
        <v>1</v>
      </c>
      <c r="O127" s="49">
        <f t="shared" si="51"/>
        <v>0</v>
      </c>
      <c r="Q127" s="49">
        <f t="shared" si="60"/>
        <v>2</v>
      </c>
      <c r="R127" s="49">
        <f t="shared" si="61"/>
        <v>0</v>
      </c>
      <c r="S127" s="49">
        <f t="shared" si="52"/>
        <v>2</v>
      </c>
      <c r="U127" s="49"/>
      <c r="V127" s="49">
        <f t="shared" si="62"/>
        <v>0</v>
      </c>
      <c r="W127" s="49">
        <f t="shared" si="53"/>
        <v>0</v>
      </c>
      <c r="X127" s="49">
        <f t="shared" si="63"/>
        <v>0.99999999999998679</v>
      </c>
      <c r="Y127" s="49">
        <f t="shared" si="64"/>
        <v>0</v>
      </c>
      <c r="AA127" s="49">
        <f t="shared" si="65"/>
        <v>1.9999999999999831</v>
      </c>
      <c r="AB127" s="49">
        <f t="shared" si="66"/>
        <v>0</v>
      </c>
      <c r="AC127" s="49">
        <f t="shared" si="54"/>
        <v>1.9999999999999831</v>
      </c>
      <c r="AE127" s="53">
        <v>0</v>
      </c>
      <c r="AF127" s="53">
        <f t="shared" si="67"/>
        <v>0</v>
      </c>
      <c r="AG127" s="53">
        <f t="shared" si="55"/>
        <v>6.0205999132796242</v>
      </c>
      <c r="AI127" s="53">
        <f t="shared" si="68"/>
        <v>-3.182280639625853E-14</v>
      </c>
      <c r="AJ127" s="53">
        <f t="shared" si="69"/>
        <v>-1.1475496851984192E-13</v>
      </c>
      <c r="AK127" s="53">
        <f t="shared" si="70"/>
        <v>6.0205999132795505</v>
      </c>
      <c r="AM127" s="53">
        <f t="shared" si="71"/>
        <v>0</v>
      </c>
      <c r="AN127" s="53">
        <f t="shared" si="56"/>
        <v>6.0205999132796242</v>
      </c>
      <c r="AO127" s="53" t="e">
        <f t="shared" si="57"/>
        <v>#N/A</v>
      </c>
      <c r="AP127" s="53" t="e">
        <f t="shared" si="58"/>
        <v>#N/A</v>
      </c>
      <c r="AR127" s="53">
        <f t="shared" si="72"/>
        <v>0</v>
      </c>
      <c r="AS127" s="53">
        <f t="shared" si="73"/>
        <v>6.0205999132795505</v>
      </c>
      <c r="AT127" s="53" t="e">
        <f t="shared" si="74"/>
        <v>#N/A</v>
      </c>
      <c r="AU127" s="53" t="e">
        <f t="shared" si="75"/>
        <v>#N/A</v>
      </c>
      <c r="AW127" s="37"/>
    </row>
    <row r="128" spans="2:49">
      <c r="B128" s="35"/>
      <c r="C128" s="36"/>
      <c r="D128" s="36"/>
      <c r="E128" s="37"/>
      <c r="F128" s="37">
        <v>124</v>
      </c>
      <c r="G128" s="37">
        <v>119.13242870580211</v>
      </c>
      <c r="H128" s="37">
        <v>119.13242870580211</v>
      </c>
      <c r="I128" s="52">
        <v>8.3940200906128002</v>
      </c>
      <c r="L128" s="37">
        <f t="shared" si="59"/>
        <v>0</v>
      </c>
      <c r="M128" s="37">
        <f t="shared" si="49"/>
        <v>0</v>
      </c>
      <c r="N128" s="37">
        <f t="shared" si="50"/>
        <v>1</v>
      </c>
      <c r="O128" s="37">
        <f t="shared" si="51"/>
        <v>0</v>
      </c>
      <c r="Q128" s="37">
        <f t="shared" si="60"/>
        <v>2</v>
      </c>
      <c r="R128" s="37">
        <f t="shared" si="61"/>
        <v>0</v>
      </c>
      <c r="S128" s="37">
        <f t="shared" si="52"/>
        <v>2</v>
      </c>
      <c r="V128" s="37">
        <f t="shared" si="62"/>
        <v>0</v>
      </c>
      <c r="W128" s="37">
        <f t="shared" si="53"/>
        <v>0</v>
      </c>
      <c r="X128" s="37">
        <f t="shared" si="63"/>
        <v>0.99999999999998679</v>
      </c>
      <c r="Y128" s="37">
        <f t="shared" si="64"/>
        <v>0</v>
      </c>
      <c r="AA128" s="37">
        <f t="shared" si="65"/>
        <v>1.9999999999999831</v>
      </c>
      <c r="AB128" s="37">
        <f t="shared" si="66"/>
        <v>0</v>
      </c>
      <c r="AC128" s="37">
        <f t="shared" si="54"/>
        <v>1.9999999999999831</v>
      </c>
      <c r="AE128" s="36">
        <v>0</v>
      </c>
      <c r="AF128" s="36">
        <f t="shared" si="67"/>
        <v>0</v>
      </c>
      <c r="AG128" s="36">
        <f t="shared" si="55"/>
        <v>6.0205999132796242</v>
      </c>
      <c r="AI128" s="36">
        <f t="shared" si="68"/>
        <v>-3.182280639625853E-14</v>
      </c>
      <c r="AJ128" s="36">
        <f t="shared" si="69"/>
        <v>-1.1475496851984192E-13</v>
      </c>
      <c r="AK128" s="36">
        <f t="shared" si="70"/>
        <v>6.0205999132795505</v>
      </c>
      <c r="AM128" s="36">
        <f t="shared" si="71"/>
        <v>0</v>
      </c>
      <c r="AN128" s="36">
        <f t="shared" si="56"/>
        <v>6.0205999132796242</v>
      </c>
      <c r="AO128" s="36" t="e">
        <f t="shared" si="57"/>
        <v>#N/A</v>
      </c>
      <c r="AP128" s="36" t="e">
        <f t="shared" si="58"/>
        <v>#N/A</v>
      </c>
      <c r="AR128" s="36">
        <f t="shared" si="72"/>
        <v>0</v>
      </c>
      <c r="AS128" s="36">
        <f t="shared" si="73"/>
        <v>6.0205999132795505</v>
      </c>
      <c r="AT128" s="36" t="e">
        <f t="shared" si="74"/>
        <v>#N/A</v>
      </c>
      <c r="AU128" s="36" t="e">
        <f t="shared" si="75"/>
        <v>#N/A</v>
      </c>
      <c r="AW128" s="37"/>
    </row>
    <row r="129" spans="2:49">
      <c r="B129" s="35"/>
      <c r="C129" s="36"/>
      <c r="D129" s="36"/>
      <c r="E129" s="37"/>
      <c r="F129" s="49">
        <v>125</v>
      </c>
      <c r="G129" s="49">
        <v>120.85927804762659</v>
      </c>
      <c r="H129" s="49">
        <v>120.85927804762659</v>
      </c>
      <c r="I129" s="49">
        <v>8.2740854997159055</v>
      </c>
      <c r="K129" s="49"/>
      <c r="L129" s="49">
        <f t="shared" si="59"/>
        <v>0</v>
      </c>
      <c r="M129" s="49">
        <f t="shared" si="49"/>
        <v>0</v>
      </c>
      <c r="N129" s="49">
        <f t="shared" si="50"/>
        <v>1</v>
      </c>
      <c r="O129" s="49">
        <f t="shared" si="51"/>
        <v>0</v>
      </c>
      <c r="Q129" s="49">
        <f t="shared" si="60"/>
        <v>2</v>
      </c>
      <c r="R129" s="49">
        <f t="shared" si="61"/>
        <v>0</v>
      </c>
      <c r="S129" s="49">
        <f t="shared" si="52"/>
        <v>2</v>
      </c>
      <c r="U129" s="49"/>
      <c r="V129" s="49">
        <f t="shared" si="62"/>
        <v>0</v>
      </c>
      <c r="W129" s="49">
        <f t="shared" si="53"/>
        <v>0</v>
      </c>
      <c r="X129" s="49">
        <f t="shared" si="63"/>
        <v>0.99999999999998679</v>
      </c>
      <c r="Y129" s="49">
        <f t="shared" si="64"/>
        <v>0</v>
      </c>
      <c r="AA129" s="49">
        <f t="shared" si="65"/>
        <v>1.9999999999999831</v>
      </c>
      <c r="AB129" s="49">
        <f t="shared" si="66"/>
        <v>0</v>
      </c>
      <c r="AC129" s="49">
        <f t="shared" si="54"/>
        <v>1.9999999999999831</v>
      </c>
      <c r="AE129" s="53">
        <v>0</v>
      </c>
      <c r="AF129" s="53">
        <f t="shared" si="67"/>
        <v>0</v>
      </c>
      <c r="AG129" s="53">
        <f t="shared" si="55"/>
        <v>6.0205999132796242</v>
      </c>
      <c r="AI129" s="53">
        <f t="shared" si="68"/>
        <v>-3.182280639625853E-14</v>
      </c>
      <c r="AJ129" s="53">
        <f t="shared" si="69"/>
        <v>-1.1475496851984192E-13</v>
      </c>
      <c r="AK129" s="53">
        <f t="shared" si="70"/>
        <v>6.0205999132795505</v>
      </c>
      <c r="AM129" s="53">
        <f t="shared" si="71"/>
        <v>0</v>
      </c>
      <c r="AN129" s="53">
        <f t="shared" si="56"/>
        <v>6.0205999132796242</v>
      </c>
      <c r="AO129" s="53" t="e">
        <f t="shared" si="57"/>
        <v>#N/A</v>
      </c>
      <c r="AP129" s="53" t="e">
        <f t="shared" si="58"/>
        <v>#N/A</v>
      </c>
      <c r="AR129" s="53">
        <f t="shared" si="72"/>
        <v>0</v>
      </c>
      <c r="AS129" s="53">
        <f t="shared" si="73"/>
        <v>6.0205999132795505</v>
      </c>
      <c r="AT129" s="53" t="e">
        <f t="shared" si="74"/>
        <v>#N/A</v>
      </c>
      <c r="AU129" s="53" t="e">
        <f t="shared" si="75"/>
        <v>#N/A</v>
      </c>
      <c r="AW129" s="37"/>
    </row>
    <row r="130" spans="2:49">
      <c r="B130" s="35"/>
      <c r="C130" s="36"/>
      <c r="D130" s="36"/>
      <c r="E130" s="37"/>
      <c r="F130" s="37">
        <v>126</v>
      </c>
      <c r="G130" s="37">
        <v>122.61115842996415</v>
      </c>
      <c r="H130" s="37">
        <v>122.61115842996415</v>
      </c>
      <c r="I130" s="52">
        <v>8.1558645461391919</v>
      </c>
      <c r="L130" s="37">
        <f t="shared" si="59"/>
        <v>0</v>
      </c>
      <c r="M130" s="37">
        <f t="shared" si="49"/>
        <v>0</v>
      </c>
      <c r="N130" s="37">
        <f t="shared" si="50"/>
        <v>1</v>
      </c>
      <c r="O130" s="37">
        <f t="shared" si="51"/>
        <v>0</v>
      </c>
      <c r="Q130" s="37">
        <f t="shared" si="60"/>
        <v>2</v>
      </c>
      <c r="R130" s="37">
        <f t="shared" si="61"/>
        <v>0</v>
      </c>
      <c r="S130" s="37">
        <f t="shared" si="52"/>
        <v>2</v>
      </c>
      <c r="V130" s="37">
        <f t="shared" si="62"/>
        <v>0</v>
      </c>
      <c r="W130" s="37">
        <f t="shared" si="53"/>
        <v>0</v>
      </c>
      <c r="X130" s="37">
        <f t="shared" si="63"/>
        <v>0.99999999999998679</v>
      </c>
      <c r="Y130" s="37">
        <f t="shared" si="64"/>
        <v>0</v>
      </c>
      <c r="AA130" s="37">
        <f t="shared" si="65"/>
        <v>1.9999999999999831</v>
      </c>
      <c r="AB130" s="37">
        <f t="shared" si="66"/>
        <v>0</v>
      </c>
      <c r="AC130" s="37">
        <f t="shared" si="54"/>
        <v>1.9999999999999831</v>
      </c>
      <c r="AE130" s="36">
        <v>0</v>
      </c>
      <c r="AF130" s="36">
        <f t="shared" si="67"/>
        <v>0</v>
      </c>
      <c r="AG130" s="36">
        <f t="shared" si="55"/>
        <v>6.0205999132796242</v>
      </c>
      <c r="AI130" s="36">
        <f t="shared" si="68"/>
        <v>-3.182280639625853E-14</v>
      </c>
      <c r="AJ130" s="36">
        <f t="shared" si="69"/>
        <v>-1.1475496851984192E-13</v>
      </c>
      <c r="AK130" s="36">
        <f t="shared" si="70"/>
        <v>6.0205999132795505</v>
      </c>
      <c r="AM130" s="36">
        <f t="shared" si="71"/>
        <v>0</v>
      </c>
      <c r="AN130" s="36">
        <f t="shared" si="56"/>
        <v>6.0205999132796242</v>
      </c>
      <c r="AO130" s="36" t="e">
        <f t="shared" si="57"/>
        <v>#N/A</v>
      </c>
      <c r="AP130" s="36" t="e">
        <f t="shared" si="58"/>
        <v>#N/A</v>
      </c>
      <c r="AR130" s="36">
        <f t="shared" si="72"/>
        <v>0</v>
      </c>
      <c r="AS130" s="36">
        <f t="shared" si="73"/>
        <v>6.0205999132795505</v>
      </c>
      <c r="AT130" s="36" t="e">
        <f t="shared" si="74"/>
        <v>#N/A</v>
      </c>
      <c r="AU130" s="36" t="e">
        <f t="shared" si="75"/>
        <v>#N/A</v>
      </c>
      <c r="AW130" s="37"/>
    </row>
    <row r="131" spans="2:49">
      <c r="B131" s="35"/>
      <c r="C131" s="36"/>
      <c r="D131" s="36"/>
      <c r="E131" s="37"/>
      <c r="F131" s="49">
        <v>127</v>
      </c>
      <c r="G131" s="49">
        <v>124.38843268295523</v>
      </c>
      <c r="H131" s="49">
        <v>124.38843268295523</v>
      </c>
      <c r="I131" s="49">
        <v>8.0393327452628043</v>
      </c>
      <c r="K131" s="49"/>
      <c r="L131" s="49">
        <f t="shared" si="59"/>
        <v>0</v>
      </c>
      <c r="M131" s="49">
        <f t="shared" si="49"/>
        <v>0</v>
      </c>
      <c r="N131" s="49">
        <f t="shared" si="50"/>
        <v>1</v>
      </c>
      <c r="O131" s="49">
        <f t="shared" si="51"/>
        <v>0</v>
      </c>
      <c r="Q131" s="49">
        <f t="shared" si="60"/>
        <v>2</v>
      </c>
      <c r="R131" s="49">
        <f t="shared" si="61"/>
        <v>0</v>
      </c>
      <c r="S131" s="49">
        <f t="shared" si="52"/>
        <v>2</v>
      </c>
      <c r="U131" s="49"/>
      <c r="V131" s="49">
        <f t="shared" si="62"/>
        <v>0</v>
      </c>
      <c r="W131" s="49">
        <f t="shared" si="53"/>
        <v>0</v>
      </c>
      <c r="X131" s="49">
        <f t="shared" si="63"/>
        <v>0.99999999999998679</v>
      </c>
      <c r="Y131" s="49">
        <f t="shared" si="64"/>
        <v>0</v>
      </c>
      <c r="AA131" s="49">
        <f t="shared" si="65"/>
        <v>1.9999999999999831</v>
      </c>
      <c r="AB131" s="49">
        <f t="shared" si="66"/>
        <v>0</v>
      </c>
      <c r="AC131" s="49">
        <f t="shared" si="54"/>
        <v>1.9999999999999831</v>
      </c>
      <c r="AE131" s="53">
        <v>0</v>
      </c>
      <c r="AF131" s="53">
        <f t="shared" si="67"/>
        <v>0</v>
      </c>
      <c r="AG131" s="53">
        <f t="shared" si="55"/>
        <v>6.0205999132796242</v>
      </c>
      <c r="AI131" s="53">
        <f t="shared" si="68"/>
        <v>-3.182280639625853E-14</v>
      </c>
      <c r="AJ131" s="53">
        <f t="shared" si="69"/>
        <v>-1.1475496851984192E-13</v>
      </c>
      <c r="AK131" s="53">
        <f t="shared" si="70"/>
        <v>6.0205999132795505</v>
      </c>
      <c r="AM131" s="53">
        <f t="shared" si="71"/>
        <v>0</v>
      </c>
      <c r="AN131" s="53">
        <f t="shared" si="56"/>
        <v>6.0205999132796242</v>
      </c>
      <c r="AO131" s="53" t="e">
        <f t="shared" si="57"/>
        <v>#N/A</v>
      </c>
      <c r="AP131" s="53" t="e">
        <f t="shared" si="58"/>
        <v>#N/A</v>
      </c>
      <c r="AR131" s="53">
        <f t="shared" si="72"/>
        <v>0</v>
      </c>
      <c r="AS131" s="53">
        <f t="shared" si="73"/>
        <v>6.0205999132795505</v>
      </c>
      <c r="AT131" s="53" t="e">
        <f t="shared" si="74"/>
        <v>#N/A</v>
      </c>
      <c r="AU131" s="53" t="e">
        <f t="shared" si="75"/>
        <v>#N/A</v>
      </c>
      <c r="AW131" s="37"/>
    </row>
    <row r="132" spans="2:49">
      <c r="B132" s="35"/>
      <c r="C132" s="36"/>
      <c r="D132" s="36"/>
      <c r="E132" s="37"/>
      <c r="F132" s="37">
        <v>128</v>
      </c>
      <c r="G132" s="37">
        <v>126.19146889603869</v>
      </c>
      <c r="H132" s="37">
        <v>125</v>
      </c>
      <c r="I132" s="52">
        <v>7.9244659623055655</v>
      </c>
      <c r="L132" s="37">
        <f t="shared" si="59"/>
        <v>0</v>
      </c>
      <c r="M132" s="37">
        <f t="shared" ref="M132:M195" si="97">RADIANS(L132)</f>
        <v>0</v>
      </c>
      <c r="N132" s="37">
        <f t="shared" ref="N132:N195" si="98">$K$4*COS(M132)</f>
        <v>1</v>
      </c>
      <c r="O132" s="37">
        <f t="shared" ref="O132:O195" si="99">$K$4*SIN(M132)</f>
        <v>0</v>
      </c>
      <c r="Q132" s="37">
        <f t="shared" si="60"/>
        <v>2</v>
      </c>
      <c r="R132" s="37">
        <f t="shared" si="61"/>
        <v>0</v>
      </c>
      <c r="S132" s="37">
        <f t="shared" ref="S132:S195" si="100">SQRT(Q132^2+R132^2)</f>
        <v>2</v>
      </c>
      <c r="V132" s="37">
        <f t="shared" si="62"/>
        <v>0</v>
      </c>
      <c r="W132" s="37">
        <f t="shared" ref="W132:W195" si="101">RADIANS(V132)</f>
        <v>0</v>
      </c>
      <c r="X132" s="37">
        <f t="shared" si="63"/>
        <v>0.99999999999998679</v>
      </c>
      <c r="Y132" s="37">
        <f t="shared" si="64"/>
        <v>0</v>
      </c>
      <c r="AA132" s="37">
        <f t="shared" si="65"/>
        <v>1.9999999999999831</v>
      </c>
      <c r="AB132" s="37">
        <f t="shared" si="66"/>
        <v>0</v>
      </c>
      <c r="AC132" s="37">
        <f t="shared" ref="AC132:AC195" si="102">SQRT(AA132^2+AB132^2)</f>
        <v>1.9999999999999831</v>
      </c>
      <c r="AE132" s="36">
        <v>0</v>
      </c>
      <c r="AF132" s="36">
        <f t="shared" si="67"/>
        <v>0</v>
      </c>
      <c r="AG132" s="36">
        <f t="shared" ref="AG132:AG195" si="103">20*LOG(S132)</f>
        <v>6.0205999132796242</v>
      </c>
      <c r="AI132" s="36">
        <f t="shared" si="68"/>
        <v>-3.182280639625853E-14</v>
      </c>
      <c r="AJ132" s="36">
        <f t="shared" si="69"/>
        <v>-1.1475496851984192E-13</v>
      </c>
      <c r="AK132" s="36">
        <f t="shared" si="70"/>
        <v>6.0205999132795505</v>
      </c>
      <c r="AM132" s="36">
        <f t="shared" si="71"/>
        <v>0</v>
      </c>
      <c r="AN132" s="36">
        <f t="shared" ref="AN132:AN195" si="104">IF(AM132&lt;6,AG132,NA())</f>
        <v>6.0205999132796242</v>
      </c>
      <c r="AO132" s="36" t="e">
        <f t="shared" ref="AO132:AO195" si="105">IF(AND(AM132&gt;=6,AM132&lt;24),AG132,NA())</f>
        <v>#N/A</v>
      </c>
      <c r="AP132" s="36" t="e">
        <f t="shared" ref="AP132:AP195" si="106">IF(24&lt;AM132,AG132,NA())</f>
        <v>#N/A</v>
      </c>
      <c r="AR132" s="36">
        <f t="shared" si="72"/>
        <v>0</v>
      </c>
      <c r="AS132" s="36">
        <f t="shared" si="73"/>
        <v>6.0205999132795505</v>
      </c>
      <c r="AT132" s="36" t="e">
        <f t="shared" si="74"/>
        <v>#N/A</v>
      </c>
      <c r="AU132" s="36" t="e">
        <f t="shared" si="75"/>
        <v>#N/A</v>
      </c>
      <c r="AW132" s="37"/>
    </row>
    <row r="133" spans="2:49">
      <c r="B133" s="35"/>
      <c r="C133" s="36"/>
      <c r="D133" s="36"/>
      <c r="E133" s="37"/>
      <c r="F133" s="49">
        <v>129</v>
      </c>
      <c r="G133" s="49">
        <v>128.02064049418621</v>
      </c>
      <c r="H133" s="49">
        <v>128.02064049418621</v>
      </c>
      <c r="I133" s="49">
        <v>7.8112404073264488</v>
      </c>
      <c r="K133" s="49"/>
      <c r="L133" s="49">
        <f t="shared" ref="L133:L196" si="107">$D$7/$I133*360</f>
        <v>0</v>
      </c>
      <c r="M133" s="49">
        <f t="shared" si="97"/>
        <v>0</v>
      </c>
      <c r="N133" s="49">
        <f t="shared" si="98"/>
        <v>1</v>
      </c>
      <c r="O133" s="49">
        <f t="shared" si="99"/>
        <v>0</v>
      </c>
      <c r="Q133" s="49">
        <f t="shared" ref="Q133:Q196" si="108">$D$9+N133</f>
        <v>2</v>
      </c>
      <c r="R133" s="49">
        <f t="shared" ref="R133:R196" si="109">O133</f>
        <v>0</v>
      </c>
      <c r="S133" s="49">
        <f t="shared" si="100"/>
        <v>2</v>
      </c>
      <c r="U133" s="49"/>
      <c r="V133" s="49">
        <f t="shared" ref="V133:V196" si="110">$D$22/$I133*360</f>
        <v>0</v>
      </c>
      <c r="W133" s="49">
        <f t="shared" si="101"/>
        <v>0</v>
      </c>
      <c r="X133" s="49">
        <f t="shared" ref="X133:X196" si="111">$U$4*COS(W133)</f>
        <v>0.99999999999998679</v>
      </c>
      <c r="Y133" s="49">
        <f t="shared" ref="Y133:Y196" si="112">$U$4*SIN(W133)</f>
        <v>0</v>
      </c>
      <c r="AA133" s="49">
        <f t="shared" ref="AA133:AA196" si="113">$D$11+X133</f>
        <v>1.9999999999999831</v>
      </c>
      <c r="AB133" s="49">
        <f t="shared" ref="AB133:AB196" si="114">Y133</f>
        <v>0</v>
      </c>
      <c r="AC133" s="49">
        <f t="shared" si="102"/>
        <v>1.9999999999999831</v>
      </c>
      <c r="AE133" s="53">
        <v>0</v>
      </c>
      <c r="AF133" s="53">
        <f t="shared" ref="AF133:AF196" si="115">$D$21</f>
        <v>0</v>
      </c>
      <c r="AG133" s="53">
        <f t="shared" si="103"/>
        <v>6.0205999132796242</v>
      </c>
      <c r="AI133" s="53">
        <f t="shared" ref="AI133:AI196" si="116">IFERROR($D$26,NA())</f>
        <v>-3.182280639625853E-14</v>
      </c>
      <c r="AJ133" s="53">
        <f t="shared" ref="AJ133:AJ196" si="117">IFERROR($D$27,NA())</f>
        <v>-1.1475496851984192E-13</v>
      </c>
      <c r="AK133" s="53">
        <f t="shared" ref="AK133:AK196" si="118">IFERROR(20*LOG(AC133),NA())</f>
        <v>6.0205999132795505</v>
      </c>
      <c r="AM133" s="53">
        <f t="shared" ref="AM133:AM196" si="119">ABS(L133/360)</f>
        <v>0</v>
      </c>
      <c r="AN133" s="53">
        <f t="shared" si="104"/>
        <v>6.0205999132796242</v>
      </c>
      <c r="AO133" s="53" t="e">
        <f t="shared" si="105"/>
        <v>#N/A</v>
      </c>
      <c r="AP133" s="53" t="e">
        <f t="shared" si="106"/>
        <v>#N/A</v>
      </c>
      <c r="AR133" s="53">
        <f t="shared" ref="AR133:AR196" si="120">ABS(V133/360)</f>
        <v>0</v>
      </c>
      <c r="AS133" s="53">
        <f t="shared" ref="AS133:AS196" si="121">IFERROR(IF(AR133&lt;6,AK133,NA()),NA())</f>
        <v>6.0205999132795505</v>
      </c>
      <c r="AT133" s="53" t="e">
        <f t="shared" ref="AT133:AT196" si="122">IFERROR(IF(AND(AR133&gt;=6,AR133&lt;24),AK133,NA()),NA())</f>
        <v>#N/A</v>
      </c>
      <c r="AU133" s="53" t="e">
        <f t="shared" ref="AU133:AU196" si="123">IFERROR(IF(24&lt;AR133,AK133,NA()),NA())</f>
        <v>#N/A</v>
      </c>
      <c r="AW133" s="37"/>
    </row>
    <row r="134" spans="2:49">
      <c r="B134" s="35"/>
      <c r="C134" s="36"/>
      <c r="D134" s="36"/>
      <c r="E134" s="37"/>
      <c r="F134" s="37">
        <v>130</v>
      </c>
      <c r="G134" s="37">
        <v>129.8763263152423</v>
      </c>
      <c r="H134" s="37">
        <v>129.8763263152423</v>
      </c>
      <c r="I134" s="52">
        <v>7.699632630297458</v>
      </c>
      <c r="L134" s="37">
        <f t="shared" si="107"/>
        <v>0</v>
      </c>
      <c r="M134" s="37">
        <f t="shared" si="97"/>
        <v>0</v>
      </c>
      <c r="N134" s="37">
        <f t="shared" si="98"/>
        <v>1</v>
      </c>
      <c r="O134" s="37">
        <f t="shared" si="99"/>
        <v>0</v>
      </c>
      <c r="Q134" s="37">
        <f t="shared" si="108"/>
        <v>2</v>
      </c>
      <c r="R134" s="37">
        <f t="shared" si="109"/>
        <v>0</v>
      </c>
      <c r="S134" s="37">
        <f t="shared" si="100"/>
        <v>2</v>
      </c>
      <c r="V134" s="37">
        <f t="shared" si="110"/>
        <v>0</v>
      </c>
      <c r="W134" s="37">
        <f t="shared" si="101"/>
        <v>0</v>
      </c>
      <c r="X134" s="37">
        <f t="shared" si="111"/>
        <v>0.99999999999998679</v>
      </c>
      <c r="Y134" s="37">
        <f t="shared" si="112"/>
        <v>0</v>
      </c>
      <c r="AA134" s="37">
        <f t="shared" si="113"/>
        <v>1.9999999999999831</v>
      </c>
      <c r="AB134" s="37">
        <f t="shared" si="114"/>
        <v>0</v>
      </c>
      <c r="AC134" s="37">
        <f t="shared" si="102"/>
        <v>1.9999999999999831</v>
      </c>
      <c r="AE134" s="36">
        <v>0</v>
      </c>
      <c r="AF134" s="36">
        <f t="shared" si="115"/>
        <v>0</v>
      </c>
      <c r="AG134" s="36">
        <f t="shared" si="103"/>
        <v>6.0205999132796242</v>
      </c>
      <c r="AI134" s="36">
        <f t="shared" si="116"/>
        <v>-3.182280639625853E-14</v>
      </c>
      <c r="AJ134" s="36">
        <f t="shared" si="117"/>
        <v>-1.1475496851984192E-13</v>
      </c>
      <c r="AK134" s="36">
        <f t="shared" si="118"/>
        <v>6.0205999132795505</v>
      </c>
      <c r="AM134" s="36">
        <f t="shared" si="119"/>
        <v>0</v>
      </c>
      <c r="AN134" s="36">
        <f t="shared" si="104"/>
        <v>6.0205999132796242</v>
      </c>
      <c r="AO134" s="36" t="e">
        <f t="shared" si="105"/>
        <v>#N/A</v>
      </c>
      <c r="AP134" s="36" t="e">
        <f t="shared" si="106"/>
        <v>#N/A</v>
      </c>
      <c r="AR134" s="36">
        <f t="shared" si="120"/>
        <v>0</v>
      </c>
      <c r="AS134" s="36">
        <f t="shared" si="121"/>
        <v>6.0205999132795505</v>
      </c>
      <c r="AT134" s="36" t="e">
        <f t="shared" si="122"/>
        <v>#N/A</v>
      </c>
      <c r="AU134" s="36" t="e">
        <f t="shared" si="123"/>
        <v>#N/A</v>
      </c>
      <c r="AW134" s="37"/>
    </row>
    <row r="135" spans="2:49">
      <c r="B135" s="35"/>
      <c r="C135" s="36"/>
      <c r="D135" s="36"/>
      <c r="E135" s="37"/>
      <c r="F135" s="49">
        <v>131</v>
      </c>
      <c r="G135" s="49">
        <v>131.75891068838479</v>
      </c>
      <c r="H135" s="49">
        <v>131.75891068838479</v>
      </c>
      <c r="I135" s="49">
        <v>7.5896195162469189</v>
      </c>
      <c r="K135" s="49"/>
      <c r="L135" s="49">
        <f t="shared" si="107"/>
        <v>0</v>
      </c>
      <c r="M135" s="49">
        <f t="shared" si="97"/>
        <v>0</v>
      </c>
      <c r="N135" s="49">
        <f t="shared" si="98"/>
        <v>1</v>
      </c>
      <c r="O135" s="49">
        <f t="shared" si="99"/>
        <v>0</v>
      </c>
      <c r="Q135" s="49">
        <f t="shared" si="108"/>
        <v>2</v>
      </c>
      <c r="R135" s="49">
        <f t="shared" si="109"/>
        <v>0</v>
      </c>
      <c r="S135" s="49">
        <f t="shared" si="100"/>
        <v>2</v>
      </c>
      <c r="U135" s="49"/>
      <c r="V135" s="49">
        <f t="shared" si="110"/>
        <v>0</v>
      </c>
      <c r="W135" s="49">
        <f t="shared" si="101"/>
        <v>0</v>
      </c>
      <c r="X135" s="49">
        <f t="shared" si="111"/>
        <v>0.99999999999998679</v>
      </c>
      <c r="Y135" s="49">
        <f t="shared" si="112"/>
        <v>0</v>
      </c>
      <c r="AA135" s="49">
        <f t="shared" si="113"/>
        <v>1.9999999999999831</v>
      </c>
      <c r="AB135" s="49">
        <f t="shared" si="114"/>
        <v>0</v>
      </c>
      <c r="AC135" s="49">
        <f t="shared" si="102"/>
        <v>1.9999999999999831</v>
      </c>
      <c r="AE135" s="53">
        <v>0</v>
      </c>
      <c r="AF135" s="53">
        <f t="shared" si="115"/>
        <v>0</v>
      </c>
      <c r="AG135" s="53">
        <f t="shared" si="103"/>
        <v>6.0205999132796242</v>
      </c>
      <c r="AI135" s="53">
        <f t="shared" si="116"/>
        <v>-3.182280639625853E-14</v>
      </c>
      <c r="AJ135" s="53">
        <f t="shared" si="117"/>
        <v>-1.1475496851984192E-13</v>
      </c>
      <c r="AK135" s="53">
        <f t="shared" si="118"/>
        <v>6.0205999132795505</v>
      </c>
      <c r="AM135" s="53">
        <f t="shared" si="119"/>
        <v>0</v>
      </c>
      <c r="AN135" s="53">
        <f t="shared" si="104"/>
        <v>6.0205999132796242</v>
      </c>
      <c r="AO135" s="53" t="e">
        <f t="shared" si="105"/>
        <v>#N/A</v>
      </c>
      <c r="AP135" s="53" t="e">
        <f t="shared" si="106"/>
        <v>#N/A</v>
      </c>
      <c r="AR135" s="53">
        <f t="shared" si="120"/>
        <v>0</v>
      </c>
      <c r="AS135" s="53">
        <f t="shared" si="121"/>
        <v>6.0205999132795505</v>
      </c>
      <c r="AT135" s="53" t="e">
        <f t="shared" si="122"/>
        <v>#N/A</v>
      </c>
      <c r="AU135" s="53" t="e">
        <f t="shared" si="123"/>
        <v>#N/A</v>
      </c>
      <c r="AW135" s="37"/>
    </row>
    <row r="136" spans="2:49">
      <c r="B136" s="35"/>
      <c r="C136" s="36"/>
      <c r="D136" s="36"/>
      <c r="E136" s="37"/>
      <c r="F136" s="37">
        <v>132</v>
      </c>
      <c r="G136" s="37">
        <v>133.66878351372293</v>
      </c>
      <c r="H136" s="37">
        <v>133.66878351372293</v>
      </c>
      <c r="I136" s="52">
        <v>7.4811782804721663</v>
      </c>
      <c r="L136" s="37">
        <f t="shared" si="107"/>
        <v>0</v>
      </c>
      <c r="M136" s="37">
        <f t="shared" si="97"/>
        <v>0</v>
      </c>
      <c r="N136" s="37">
        <f t="shared" si="98"/>
        <v>1</v>
      </c>
      <c r="O136" s="37">
        <f t="shared" si="99"/>
        <v>0</v>
      </c>
      <c r="Q136" s="37">
        <f t="shared" si="108"/>
        <v>2</v>
      </c>
      <c r="R136" s="37">
        <f t="shared" si="109"/>
        <v>0</v>
      </c>
      <c r="S136" s="37">
        <f t="shared" si="100"/>
        <v>2</v>
      </c>
      <c r="V136" s="37">
        <f t="shared" si="110"/>
        <v>0</v>
      </c>
      <c r="W136" s="37">
        <f t="shared" si="101"/>
        <v>0</v>
      </c>
      <c r="X136" s="37">
        <f t="shared" si="111"/>
        <v>0.99999999999998679</v>
      </c>
      <c r="Y136" s="37">
        <f t="shared" si="112"/>
        <v>0</v>
      </c>
      <c r="AA136" s="37">
        <f t="shared" si="113"/>
        <v>1.9999999999999831</v>
      </c>
      <c r="AB136" s="37">
        <f t="shared" si="114"/>
        <v>0</v>
      </c>
      <c r="AC136" s="37">
        <f t="shared" si="102"/>
        <v>1.9999999999999831</v>
      </c>
      <c r="AE136" s="36">
        <v>0</v>
      </c>
      <c r="AF136" s="36">
        <f t="shared" si="115"/>
        <v>0</v>
      </c>
      <c r="AG136" s="36">
        <f t="shared" si="103"/>
        <v>6.0205999132796242</v>
      </c>
      <c r="AI136" s="36">
        <f t="shared" si="116"/>
        <v>-3.182280639625853E-14</v>
      </c>
      <c r="AJ136" s="36">
        <f t="shared" si="117"/>
        <v>-1.1475496851984192E-13</v>
      </c>
      <c r="AK136" s="36">
        <f t="shared" si="118"/>
        <v>6.0205999132795505</v>
      </c>
      <c r="AM136" s="36">
        <f t="shared" si="119"/>
        <v>0</v>
      </c>
      <c r="AN136" s="36">
        <f t="shared" si="104"/>
        <v>6.0205999132796242</v>
      </c>
      <c r="AO136" s="36" t="e">
        <f t="shared" si="105"/>
        <v>#N/A</v>
      </c>
      <c r="AP136" s="36" t="e">
        <f t="shared" si="106"/>
        <v>#N/A</v>
      </c>
      <c r="AR136" s="36">
        <f t="shared" si="120"/>
        <v>0</v>
      </c>
      <c r="AS136" s="36">
        <f t="shared" si="121"/>
        <v>6.0205999132795505</v>
      </c>
      <c r="AT136" s="36" t="e">
        <f t="shared" si="122"/>
        <v>#N/A</v>
      </c>
      <c r="AU136" s="36" t="e">
        <f t="shared" si="123"/>
        <v>#N/A</v>
      </c>
      <c r="AW136" s="37"/>
    </row>
    <row r="137" spans="2:49">
      <c r="B137" s="35"/>
      <c r="C137" s="36"/>
      <c r="D137" s="36"/>
      <c r="E137" s="37"/>
      <c r="F137" s="49">
        <v>133</v>
      </c>
      <c r="G137" s="49">
        <v>135.60634034304923</v>
      </c>
      <c r="H137" s="49">
        <v>135.60634034304923</v>
      </c>
      <c r="I137" s="49">
        <v>7.3742864638206207</v>
      </c>
      <c r="K137" s="49"/>
      <c r="L137" s="49">
        <f t="shared" si="107"/>
        <v>0</v>
      </c>
      <c r="M137" s="49">
        <f t="shared" si="97"/>
        <v>0</v>
      </c>
      <c r="N137" s="49">
        <f t="shared" si="98"/>
        <v>1</v>
      </c>
      <c r="O137" s="49">
        <f t="shared" si="99"/>
        <v>0</v>
      </c>
      <c r="Q137" s="49">
        <f t="shared" si="108"/>
        <v>2</v>
      </c>
      <c r="R137" s="49">
        <f t="shared" si="109"/>
        <v>0</v>
      </c>
      <c r="S137" s="49">
        <f t="shared" si="100"/>
        <v>2</v>
      </c>
      <c r="U137" s="49"/>
      <c r="V137" s="49">
        <f t="shared" si="110"/>
        <v>0</v>
      </c>
      <c r="W137" s="49">
        <f t="shared" si="101"/>
        <v>0</v>
      </c>
      <c r="X137" s="49">
        <f t="shared" si="111"/>
        <v>0.99999999999998679</v>
      </c>
      <c r="Y137" s="49">
        <f t="shared" si="112"/>
        <v>0</v>
      </c>
      <c r="AA137" s="49">
        <f t="shared" si="113"/>
        <v>1.9999999999999831</v>
      </c>
      <c r="AB137" s="49">
        <f t="shared" si="114"/>
        <v>0</v>
      </c>
      <c r="AC137" s="49">
        <f t="shared" si="102"/>
        <v>1.9999999999999831</v>
      </c>
      <c r="AE137" s="53">
        <v>0</v>
      </c>
      <c r="AF137" s="53">
        <f t="shared" si="115"/>
        <v>0</v>
      </c>
      <c r="AG137" s="53">
        <f t="shared" si="103"/>
        <v>6.0205999132796242</v>
      </c>
      <c r="AI137" s="53">
        <f t="shared" si="116"/>
        <v>-3.182280639625853E-14</v>
      </c>
      <c r="AJ137" s="53">
        <f t="shared" si="117"/>
        <v>-1.1475496851984192E-13</v>
      </c>
      <c r="AK137" s="53">
        <f t="shared" si="118"/>
        <v>6.0205999132795505</v>
      </c>
      <c r="AM137" s="53">
        <f t="shared" si="119"/>
        <v>0</v>
      </c>
      <c r="AN137" s="53">
        <f t="shared" si="104"/>
        <v>6.0205999132796242</v>
      </c>
      <c r="AO137" s="53" t="e">
        <f t="shared" si="105"/>
        <v>#N/A</v>
      </c>
      <c r="AP137" s="53" t="e">
        <f t="shared" si="106"/>
        <v>#N/A</v>
      </c>
      <c r="AR137" s="53">
        <f t="shared" si="120"/>
        <v>0</v>
      </c>
      <c r="AS137" s="53">
        <f t="shared" si="121"/>
        <v>6.0205999132795505</v>
      </c>
      <c r="AT137" s="53" t="e">
        <f t="shared" si="122"/>
        <v>#N/A</v>
      </c>
      <c r="AU137" s="53" t="e">
        <f t="shared" si="123"/>
        <v>#N/A</v>
      </c>
      <c r="AW137" s="37"/>
    </row>
    <row r="138" spans="2:49">
      <c r="B138" s="35"/>
      <c r="C138" s="36"/>
      <c r="D138" s="36"/>
      <c r="E138" s="37"/>
      <c r="F138" s="37">
        <v>134</v>
      </c>
      <c r="G138" s="37">
        <v>137.57198246176156</v>
      </c>
      <c r="H138" s="37">
        <v>137.57198246176156</v>
      </c>
      <c r="I138" s="52">
        <v>7.2689219280383064</v>
      </c>
      <c r="L138" s="37">
        <f t="shared" si="107"/>
        <v>0</v>
      </c>
      <c r="M138" s="37">
        <f t="shared" si="97"/>
        <v>0</v>
      </c>
      <c r="N138" s="37">
        <f t="shared" si="98"/>
        <v>1</v>
      </c>
      <c r="O138" s="37">
        <f t="shared" si="99"/>
        <v>0</v>
      </c>
      <c r="Q138" s="37">
        <f t="shared" si="108"/>
        <v>2</v>
      </c>
      <c r="R138" s="37">
        <f t="shared" si="109"/>
        <v>0</v>
      </c>
      <c r="S138" s="37">
        <f t="shared" si="100"/>
        <v>2</v>
      </c>
      <c r="V138" s="37">
        <f t="shared" si="110"/>
        <v>0</v>
      </c>
      <c r="W138" s="37">
        <f t="shared" si="101"/>
        <v>0</v>
      </c>
      <c r="X138" s="37">
        <f t="shared" si="111"/>
        <v>0.99999999999998679</v>
      </c>
      <c r="Y138" s="37">
        <f t="shared" si="112"/>
        <v>0</v>
      </c>
      <c r="AA138" s="37">
        <f t="shared" si="113"/>
        <v>1.9999999999999831</v>
      </c>
      <c r="AB138" s="37">
        <f t="shared" si="114"/>
        <v>0</v>
      </c>
      <c r="AC138" s="37">
        <f t="shared" si="102"/>
        <v>1.9999999999999831</v>
      </c>
      <c r="AE138" s="36">
        <v>0</v>
      </c>
      <c r="AF138" s="36">
        <f t="shared" si="115"/>
        <v>0</v>
      </c>
      <c r="AG138" s="36">
        <f t="shared" si="103"/>
        <v>6.0205999132796242</v>
      </c>
      <c r="AI138" s="36">
        <f t="shared" si="116"/>
        <v>-3.182280639625853E-14</v>
      </c>
      <c r="AJ138" s="36">
        <f t="shared" si="117"/>
        <v>-1.1475496851984192E-13</v>
      </c>
      <c r="AK138" s="36">
        <f t="shared" si="118"/>
        <v>6.0205999132795505</v>
      </c>
      <c r="AM138" s="36">
        <f t="shared" si="119"/>
        <v>0</v>
      </c>
      <c r="AN138" s="36">
        <f t="shared" si="104"/>
        <v>6.0205999132796242</v>
      </c>
      <c r="AO138" s="36" t="e">
        <f t="shared" si="105"/>
        <v>#N/A</v>
      </c>
      <c r="AP138" s="36" t="e">
        <f t="shared" si="106"/>
        <v>#N/A</v>
      </c>
      <c r="AR138" s="36">
        <f t="shared" si="120"/>
        <v>0</v>
      </c>
      <c r="AS138" s="36">
        <f t="shared" si="121"/>
        <v>6.0205999132795505</v>
      </c>
      <c r="AT138" s="36" t="e">
        <f t="shared" si="122"/>
        <v>#N/A</v>
      </c>
      <c r="AU138" s="36" t="e">
        <f t="shared" si="123"/>
        <v>#N/A</v>
      </c>
      <c r="AW138" s="37"/>
    </row>
    <row r="139" spans="2:49">
      <c r="B139" s="35"/>
      <c r="C139" s="36"/>
      <c r="D139" s="36"/>
      <c r="E139" s="37"/>
      <c r="F139" s="49">
        <v>135</v>
      </c>
      <c r="G139" s="49">
        <v>139.56611697197329</v>
      </c>
      <c r="H139" s="49">
        <v>139.56611697197329</v>
      </c>
      <c r="I139" s="49">
        <v>7.1650628511848131</v>
      </c>
      <c r="K139" s="49"/>
      <c r="L139" s="49">
        <f t="shared" si="107"/>
        <v>0</v>
      </c>
      <c r="M139" s="49">
        <f t="shared" si="97"/>
        <v>0</v>
      </c>
      <c r="N139" s="49">
        <f t="shared" si="98"/>
        <v>1</v>
      </c>
      <c r="O139" s="49">
        <f t="shared" si="99"/>
        <v>0</v>
      </c>
      <c r="Q139" s="49">
        <f t="shared" si="108"/>
        <v>2</v>
      </c>
      <c r="R139" s="49">
        <f t="shared" si="109"/>
        <v>0</v>
      </c>
      <c r="S139" s="49">
        <f t="shared" si="100"/>
        <v>2</v>
      </c>
      <c r="U139" s="49"/>
      <c r="V139" s="49">
        <f t="shared" si="110"/>
        <v>0</v>
      </c>
      <c r="W139" s="49">
        <f t="shared" si="101"/>
        <v>0</v>
      </c>
      <c r="X139" s="49">
        <f t="shared" si="111"/>
        <v>0.99999999999998679</v>
      </c>
      <c r="Y139" s="49">
        <f t="shared" si="112"/>
        <v>0</v>
      </c>
      <c r="AA139" s="49">
        <f t="shared" si="113"/>
        <v>1.9999999999999831</v>
      </c>
      <c r="AB139" s="49">
        <f t="shared" si="114"/>
        <v>0</v>
      </c>
      <c r="AC139" s="49">
        <f t="shared" si="102"/>
        <v>1.9999999999999831</v>
      </c>
      <c r="AE139" s="53">
        <v>0</v>
      </c>
      <c r="AF139" s="53">
        <f t="shared" si="115"/>
        <v>0</v>
      </c>
      <c r="AG139" s="53">
        <f t="shared" si="103"/>
        <v>6.0205999132796242</v>
      </c>
      <c r="AI139" s="53">
        <f t="shared" si="116"/>
        <v>-3.182280639625853E-14</v>
      </c>
      <c r="AJ139" s="53">
        <f t="shared" si="117"/>
        <v>-1.1475496851984192E-13</v>
      </c>
      <c r="AK139" s="53">
        <f t="shared" si="118"/>
        <v>6.0205999132795505</v>
      </c>
      <c r="AM139" s="53">
        <f t="shared" si="119"/>
        <v>0</v>
      </c>
      <c r="AN139" s="53">
        <f t="shared" si="104"/>
        <v>6.0205999132796242</v>
      </c>
      <c r="AO139" s="53" t="e">
        <f t="shared" si="105"/>
        <v>#N/A</v>
      </c>
      <c r="AP139" s="53" t="e">
        <f t="shared" si="106"/>
        <v>#N/A</v>
      </c>
      <c r="AR139" s="53">
        <f t="shared" si="120"/>
        <v>0</v>
      </c>
      <c r="AS139" s="53">
        <f t="shared" si="121"/>
        <v>6.0205999132795505</v>
      </c>
      <c r="AT139" s="53" t="e">
        <f t="shared" si="122"/>
        <v>#N/A</v>
      </c>
      <c r="AU139" s="53" t="e">
        <f t="shared" si="123"/>
        <v>#N/A</v>
      </c>
      <c r="AW139" s="37"/>
    </row>
    <row r="140" spans="2:49">
      <c r="B140" s="35"/>
      <c r="C140" s="36"/>
      <c r="D140" s="36"/>
      <c r="E140" s="37"/>
      <c r="F140" s="37">
        <v>136</v>
      </c>
      <c r="G140" s="37">
        <v>141.58915687682759</v>
      </c>
      <c r="H140" s="37">
        <v>141.58915687682759</v>
      </c>
      <c r="I140" s="52">
        <v>7.062687723113771</v>
      </c>
      <c r="L140" s="37">
        <f t="shared" si="107"/>
        <v>0</v>
      </c>
      <c r="M140" s="37">
        <f t="shared" si="97"/>
        <v>0</v>
      </c>
      <c r="N140" s="37">
        <f t="shared" si="98"/>
        <v>1</v>
      </c>
      <c r="O140" s="37">
        <f t="shared" si="99"/>
        <v>0</v>
      </c>
      <c r="Q140" s="37">
        <f t="shared" si="108"/>
        <v>2</v>
      </c>
      <c r="R140" s="37">
        <f t="shared" si="109"/>
        <v>0</v>
      </c>
      <c r="S140" s="37">
        <f t="shared" si="100"/>
        <v>2</v>
      </c>
      <c r="V140" s="37">
        <f t="shared" si="110"/>
        <v>0</v>
      </c>
      <c r="W140" s="37">
        <f t="shared" si="101"/>
        <v>0</v>
      </c>
      <c r="X140" s="37">
        <f t="shared" si="111"/>
        <v>0.99999999999998679</v>
      </c>
      <c r="Y140" s="37">
        <f t="shared" si="112"/>
        <v>0</v>
      </c>
      <c r="AA140" s="37">
        <f t="shared" si="113"/>
        <v>1.9999999999999831</v>
      </c>
      <c r="AB140" s="37">
        <f t="shared" si="114"/>
        <v>0</v>
      </c>
      <c r="AC140" s="37">
        <f t="shared" si="102"/>
        <v>1.9999999999999831</v>
      </c>
      <c r="AE140" s="36">
        <v>0</v>
      </c>
      <c r="AF140" s="36">
        <f t="shared" si="115"/>
        <v>0</v>
      </c>
      <c r="AG140" s="36">
        <f t="shared" si="103"/>
        <v>6.0205999132796242</v>
      </c>
      <c r="AI140" s="36">
        <f t="shared" si="116"/>
        <v>-3.182280639625853E-14</v>
      </c>
      <c r="AJ140" s="36">
        <f t="shared" si="117"/>
        <v>-1.1475496851984192E-13</v>
      </c>
      <c r="AK140" s="36">
        <f t="shared" si="118"/>
        <v>6.0205999132795505</v>
      </c>
      <c r="AM140" s="36">
        <f t="shared" si="119"/>
        <v>0</v>
      </c>
      <c r="AN140" s="36">
        <f t="shared" si="104"/>
        <v>6.0205999132796242</v>
      </c>
      <c r="AO140" s="36" t="e">
        <f t="shared" si="105"/>
        <v>#N/A</v>
      </c>
      <c r="AP140" s="36" t="e">
        <f t="shared" si="106"/>
        <v>#N/A</v>
      </c>
      <c r="AR140" s="36">
        <f t="shared" si="120"/>
        <v>0</v>
      </c>
      <c r="AS140" s="36">
        <f t="shared" si="121"/>
        <v>6.0205999132795505</v>
      </c>
      <c r="AT140" s="36" t="e">
        <f t="shared" si="122"/>
        <v>#N/A</v>
      </c>
      <c r="AU140" s="36" t="e">
        <f t="shared" si="123"/>
        <v>#N/A</v>
      </c>
      <c r="AW140" s="37"/>
    </row>
    <row r="141" spans="2:49">
      <c r="B141" s="35"/>
      <c r="C141" s="36"/>
      <c r="D141" s="36"/>
      <c r="E141" s="37"/>
      <c r="F141" s="49">
        <v>137</v>
      </c>
      <c r="G141" s="49">
        <v>143.64152116603412</v>
      </c>
      <c r="H141" s="49">
        <v>143.64152116603412</v>
      </c>
      <c r="I141" s="49">
        <v>6.9617753410179199</v>
      </c>
      <c r="K141" s="49"/>
      <c r="L141" s="49">
        <f t="shared" si="107"/>
        <v>0</v>
      </c>
      <c r="M141" s="49">
        <f t="shared" si="97"/>
        <v>0</v>
      </c>
      <c r="N141" s="49">
        <f t="shared" si="98"/>
        <v>1</v>
      </c>
      <c r="O141" s="49">
        <f t="shared" si="99"/>
        <v>0</v>
      </c>
      <c r="Q141" s="49">
        <f t="shared" si="108"/>
        <v>2</v>
      </c>
      <c r="R141" s="49">
        <f t="shared" si="109"/>
        <v>0</v>
      </c>
      <c r="S141" s="49">
        <f t="shared" si="100"/>
        <v>2</v>
      </c>
      <c r="U141" s="49"/>
      <c r="V141" s="49">
        <f t="shared" si="110"/>
        <v>0</v>
      </c>
      <c r="W141" s="49">
        <f t="shared" si="101"/>
        <v>0</v>
      </c>
      <c r="X141" s="49">
        <f t="shared" si="111"/>
        <v>0.99999999999998679</v>
      </c>
      <c r="Y141" s="49">
        <f t="shared" si="112"/>
        <v>0</v>
      </c>
      <c r="AA141" s="49">
        <f t="shared" si="113"/>
        <v>1.9999999999999831</v>
      </c>
      <c r="AB141" s="49">
        <f t="shared" si="114"/>
        <v>0</v>
      </c>
      <c r="AC141" s="49">
        <f t="shared" si="102"/>
        <v>1.9999999999999831</v>
      </c>
      <c r="AE141" s="53">
        <v>0</v>
      </c>
      <c r="AF141" s="53">
        <f t="shared" si="115"/>
        <v>0</v>
      </c>
      <c r="AG141" s="53">
        <f t="shared" si="103"/>
        <v>6.0205999132796242</v>
      </c>
      <c r="AI141" s="53">
        <f t="shared" si="116"/>
        <v>-3.182280639625853E-14</v>
      </c>
      <c r="AJ141" s="53">
        <f t="shared" si="117"/>
        <v>-1.1475496851984192E-13</v>
      </c>
      <c r="AK141" s="53">
        <f t="shared" si="118"/>
        <v>6.0205999132795505</v>
      </c>
      <c r="AM141" s="53">
        <f t="shared" si="119"/>
        <v>0</v>
      </c>
      <c r="AN141" s="53">
        <f t="shared" si="104"/>
        <v>6.0205999132796242</v>
      </c>
      <c r="AO141" s="53" t="e">
        <f t="shared" si="105"/>
        <v>#N/A</v>
      </c>
      <c r="AP141" s="53" t="e">
        <f t="shared" si="106"/>
        <v>#N/A</v>
      </c>
      <c r="AR141" s="53">
        <f t="shared" si="120"/>
        <v>0</v>
      </c>
      <c r="AS141" s="53">
        <f t="shared" si="121"/>
        <v>6.0205999132795505</v>
      </c>
      <c r="AT141" s="53" t="e">
        <f t="shared" si="122"/>
        <v>#N/A</v>
      </c>
      <c r="AU141" s="53" t="e">
        <f t="shared" si="123"/>
        <v>#N/A</v>
      </c>
      <c r="AW141" s="37"/>
    </row>
    <row r="142" spans="2:49">
      <c r="B142" s="35"/>
      <c r="C142" s="36"/>
      <c r="D142" s="36"/>
      <c r="E142" s="37"/>
      <c r="F142" s="37">
        <v>138</v>
      </c>
      <c r="G142" s="37">
        <v>145.72363490264559</v>
      </c>
      <c r="H142" s="37">
        <v>145.72363490264559</v>
      </c>
      <c r="I142" s="52">
        <v>6.8623048050378079</v>
      </c>
      <c r="L142" s="37">
        <f t="shared" si="107"/>
        <v>0</v>
      </c>
      <c r="M142" s="37">
        <f t="shared" si="97"/>
        <v>0</v>
      </c>
      <c r="N142" s="37">
        <f t="shared" si="98"/>
        <v>1</v>
      </c>
      <c r="O142" s="37">
        <f t="shared" si="99"/>
        <v>0</v>
      </c>
      <c r="Q142" s="37">
        <f t="shared" si="108"/>
        <v>2</v>
      </c>
      <c r="R142" s="37">
        <f t="shared" si="109"/>
        <v>0</v>
      </c>
      <c r="S142" s="37">
        <f t="shared" si="100"/>
        <v>2</v>
      </c>
      <c r="V142" s="37">
        <f t="shared" si="110"/>
        <v>0</v>
      </c>
      <c r="W142" s="37">
        <f t="shared" si="101"/>
        <v>0</v>
      </c>
      <c r="X142" s="37">
        <f t="shared" si="111"/>
        <v>0.99999999999998679</v>
      </c>
      <c r="Y142" s="37">
        <f t="shared" si="112"/>
        <v>0</v>
      </c>
      <c r="AA142" s="37">
        <f t="shared" si="113"/>
        <v>1.9999999999999831</v>
      </c>
      <c r="AB142" s="37">
        <f t="shared" si="114"/>
        <v>0</v>
      </c>
      <c r="AC142" s="37">
        <f t="shared" si="102"/>
        <v>1.9999999999999831</v>
      </c>
      <c r="AE142" s="36">
        <v>0</v>
      </c>
      <c r="AF142" s="36">
        <f t="shared" si="115"/>
        <v>0</v>
      </c>
      <c r="AG142" s="36">
        <f t="shared" si="103"/>
        <v>6.0205999132796242</v>
      </c>
      <c r="AI142" s="36">
        <f t="shared" si="116"/>
        <v>-3.182280639625853E-14</v>
      </c>
      <c r="AJ142" s="36">
        <f t="shared" si="117"/>
        <v>-1.1475496851984192E-13</v>
      </c>
      <c r="AK142" s="36">
        <f t="shared" si="118"/>
        <v>6.0205999132795505</v>
      </c>
      <c r="AM142" s="36">
        <f t="shared" si="119"/>
        <v>0</v>
      </c>
      <c r="AN142" s="36">
        <f t="shared" si="104"/>
        <v>6.0205999132796242</v>
      </c>
      <c r="AO142" s="36" t="e">
        <f t="shared" si="105"/>
        <v>#N/A</v>
      </c>
      <c r="AP142" s="36" t="e">
        <f t="shared" si="106"/>
        <v>#N/A</v>
      </c>
      <c r="AR142" s="36">
        <f t="shared" si="120"/>
        <v>0</v>
      </c>
      <c r="AS142" s="36">
        <f t="shared" si="121"/>
        <v>6.0205999132795505</v>
      </c>
      <c r="AT142" s="36" t="e">
        <f t="shared" si="122"/>
        <v>#N/A</v>
      </c>
      <c r="AU142" s="36" t="e">
        <f t="shared" si="123"/>
        <v>#N/A</v>
      </c>
      <c r="AW142" s="37"/>
    </row>
    <row r="143" spans="2:49">
      <c r="B143" s="35"/>
      <c r="C143" s="36"/>
      <c r="D143" s="36"/>
      <c r="E143" s="37"/>
      <c r="F143" s="49">
        <v>139</v>
      </c>
      <c r="G143" s="49">
        <v>147.83592931109195</v>
      </c>
      <c r="H143" s="49">
        <v>147.83592931109195</v>
      </c>
      <c r="I143" s="49">
        <v>6.764255513933251</v>
      </c>
      <c r="K143" s="49"/>
      <c r="L143" s="49">
        <f t="shared" si="107"/>
        <v>0</v>
      </c>
      <c r="M143" s="49">
        <f t="shared" si="97"/>
        <v>0</v>
      </c>
      <c r="N143" s="49">
        <f t="shared" si="98"/>
        <v>1</v>
      </c>
      <c r="O143" s="49">
        <f t="shared" si="99"/>
        <v>0</v>
      </c>
      <c r="Q143" s="49">
        <f t="shared" si="108"/>
        <v>2</v>
      </c>
      <c r="R143" s="49">
        <f t="shared" si="109"/>
        <v>0</v>
      </c>
      <c r="S143" s="49">
        <f t="shared" si="100"/>
        <v>2</v>
      </c>
      <c r="U143" s="49"/>
      <c r="V143" s="49">
        <f t="shared" si="110"/>
        <v>0</v>
      </c>
      <c r="W143" s="49">
        <f t="shared" si="101"/>
        <v>0</v>
      </c>
      <c r="X143" s="49">
        <f t="shared" si="111"/>
        <v>0.99999999999998679</v>
      </c>
      <c r="Y143" s="49">
        <f t="shared" si="112"/>
        <v>0</v>
      </c>
      <c r="AA143" s="49">
        <f t="shared" si="113"/>
        <v>1.9999999999999831</v>
      </c>
      <c r="AB143" s="49">
        <f t="shared" si="114"/>
        <v>0</v>
      </c>
      <c r="AC143" s="49">
        <f t="shared" si="102"/>
        <v>1.9999999999999831</v>
      </c>
      <c r="AE143" s="53">
        <v>0</v>
      </c>
      <c r="AF143" s="53">
        <f t="shared" si="115"/>
        <v>0</v>
      </c>
      <c r="AG143" s="53">
        <f t="shared" si="103"/>
        <v>6.0205999132796242</v>
      </c>
      <c r="AI143" s="53">
        <f t="shared" si="116"/>
        <v>-3.182280639625853E-14</v>
      </c>
      <c r="AJ143" s="53">
        <f t="shared" si="117"/>
        <v>-1.1475496851984192E-13</v>
      </c>
      <c r="AK143" s="53">
        <f t="shared" si="118"/>
        <v>6.0205999132795505</v>
      </c>
      <c r="AM143" s="53">
        <f t="shared" si="119"/>
        <v>0</v>
      </c>
      <c r="AN143" s="53">
        <f t="shared" si="104"/>
        <v>6.0205999132796242</v>
      </c>
      <c r="AO143" s="53" t="e">
        <f t="shared" si="105"/>
        <v>#N/A</v>
      </c>
      <c r="AP143" s="53" t="e">
        <f t="shared" si="106"/>
        <v>#N/A</v>
      </c>
      <c r="AR143" s="53">
        <f t="shared" si="120"/>
        <v>0</v>
      </c>
      <c r="AS143" s="53">
        <f t="shared" si="121"/>
        <v>6.0205999132795505</v>
      </c>
      <c r="AT143" s="53" t="e">
        <f t="shared" si="122"/>
        <v>#N/A</v>
      </c>
      <c r="AU143" s="53" t="e">
        <f t="shared" si="123"/>
        <v>#N/A</v>
      </c>
      <c r="AW143" s="37"/>
    </row>
    <row r="144" spans="2:49">
      <c r="B144" s="35"/>
      <c r="C144" s="36"/>
      <c r="D144" s="36"/>
      <c r="E144" s="37"/>
      <c r="F144" s="37">
        <v>140</v>
      </c>
      <c r="G144" s="37">
        <v>149.97884186649119</v>
      </c>
      <c r="H144" s="37">
        <v>149.97884186649119</v>
      </c>
      <c r="I144" s="52">
        <v>6.667607160816619</v>
      </c>
      <c r="L144" s="37">
        <f t="shared" si="107"/>
        <v>0</v>
      </c>
      <c r="M144" s="37">
        <f t="shared" si="97"/>
        <v>0</v>
      </c>
      <c r="N144" s="37">
        <f t="shared" si="98"/>
        <v>1</v>
      </c>
      <c r="O144" s="37">
        <f t="shared" si="99"/>
        <v>0</v>
      </c>
      <c r="Q144" s="37">
        <f t="shared" si="108"/>
        <v>2</v>
      </c>
      <c r="R144" s="37">
        <f t="shared" si="109"/>
        <v>0</v>
      </c>
      <c r="S144" s="37">
        <f t="shared" si="100"/>
        <v>2</v>
      </c>
      <c r="V144" s="37">
        <f t="shared" si="110"/>
        <v>0</v>
      </c>
      <c r="W144" s="37">
        <f t="shared" si="101"/>
        <v>0</v>
      </c>
      <c r="X144" s="37">
        <f t="shared" si="111"/>
        <v>0.99999999999998679</v>
      </c>
      <c r="Y144" s="37">
        <f t="shared" si="112"/>
        <v>0</v>
      </c>
      <c r="AA144" s="37">
        <f t="shared" si="113"/>
        <v>1.9999999999999831</v>
      </c>
      <c r="AB144" s="37">
        <f t="shared" si="114"/>
        <v>0</v>
      </c>
      <c r="AC144" s="37">
        <f t="shared" si="102"/>
        <v>1.9999999999999831</v>
      </c>
      <c r="AE144" s="36">
        <v>0</v>
      </c>
      <c r="AF144" s="36">
        <f t="shared" si="115"/>
        <v>0</v>
      </c>
      <c r="AG144" s="36">
        <f t="shared" si="103"/>
        <v>6.0205999132796242</v>
      </c>
      <c r="AI144" s="36">
        <f t="shared" si="116"/>
        <v>-3.182280639625853E-14</v>
      </c>
      <c r="AJ144" s="36">
        <f t="shared" si="117"/>
        <v>-1.1475496851984192E-13</v>
      </c>
      <c r="AK144" s="36">
        <f t="shared" si="118"/>
        <v>6.0205999132795505</v>
      </c>
      <c r="AM144" s="36">
        <f t="shared" si="119"/>
        <v>0</v>
      </c>
      <c r="AN144" s="36">
        <f t="shared" si="104"/>
        <v>6.0205999132796242</v>
      </c>
      <c r="AO144" s="36" t="e">
        <f t="shared" si="105"/>
        <v>#N/A</v>
      </c>
      <c r="AP144" s="36" t="e">
        <f t="shared" si="106"/>
        <v>#N/A</v>
      </c>
      <c r="AR144" s="36">
        <f t="shared" si="120"/>
        <v>0</v>
      </c>
      <c r="AS144" s="36">
        <f t="shared" si="121"/>
        <v>6.0205999132795505</v>
      </c>
      <c r="AT144" s="36" t="e">
        <f t="shared" si="122"/>
        <v>#N/A</v>
      </c>
      <c r="AU144" s="36" t="e">
        <f t="shared" si="123"/>
        <v>#N/A</v>
      </c>
      <c r="AW144" s="37"/>
    </row>
    <row r="145" spans="2:49">
      <c r="B145" s="35"/>
      <c r="C145" s="36"/>
      <c r="D145" s="36"/>
      <c r="E145" s="37"/>
      <c r="F145" s="49">
        <v>141</v>
      </c>
      <c r="G145" s="49">
        <v>152.15281638525403</v>
      </c>
      <c r="H145" s="49">
        <v>152.15281638525403</v>
      </c>
      <c r="I145" s="49">
        <v>6.572339728947111</v>
      </c>
      <c r="K145" s="49"/>
      <c r="L145" s="49">
        <f t="shared" si="107"/>
        <v>0</v>
      </c>
      <c r="M145" s="49">
        <f t="shared" si="97"/>
        <v>0</v>
      </c>
      <c r="N145" s="49">
        <f t="shared" si="98"/>
        <v>1</v>
      </c>
      <c r="O145" s="49">
        <f t="shared" si="99"/>
        <v>0</v>
      </c>
      <c r="Q145" s="49">
        <f t="shared" si="108"/>
        <v>2</v>
      </c>
      <c r="R145" s="49">
        <f t="shared" si="109"/>
        <v>0</v>
      </c>
      <c r="S145" s="49">
        <f t="shared" si="100"/>
        <v>2</v>
      </c>
      <c r="U145" s="49"/>
      <c r="V145" s="49">
        <f t="shared" si="110"/>
        <v>0</v>
      </c>
      <c r="W145" s="49">
        <f t="shared" si="101"/>
        <v>0</v>
      </c>
      <c r="X145" s="49">
        <f t="shared" si="111"/>
        <v>0.99999999999998679</v>
      </c>
      <c r="Y145" s="49">
        <f t="shared" si="112"/>
        <v>0</v>
      </c>
      <c r="AA145" s="49">
        <f t="shared" si="113"/>
        <v>1.9999999999999831</v>
      </c>
      <c r="AB145" s="49">
        <f t="shared" si="114"/>
        <v>0</v>
      </c>
      <c r="AC145" s="49">
        <f t="shared" si="102"/>
        <v>1.9999999999999831</v>
      </c>
      <c r="AE145" s="53">
        <v>0</v>
      </c>
      <c r="AF145" s="53">
        <f t="shared" si="115"/>
        <v>0</v>
      </c>
      <c r="AG145" s="53">
        <f t="shared" si="103"/>
        <v>6.0205999132796242</v>
      </c>
      <c r="AI145" s="53">
        <f t="shared" si="116"/>
        <v>-3.182280639625853E-14</v>
      </c>
      <c r="AJ145" s="53">
        <f t="shared" si="117"/>
        <v>-1.1475496851984192E-13</v>
      </c>
      <c r="AK145" s="53">
        <f t="shared" si="118"/>
        <v>6.0205999132795505</v>
      </c>
      <c r="AM145" s="53">
        <f t="shared" si="119"/>
        <v>0</v>
      </c>
      <c r="AN145" s="53">
        <f t="shared" si="104"/>
        <v>6.0205999132796242</v>
      </c>
      <c r="AO145" s="53" t="e">
        <f t="shared" si="105"/>
        <v>#N/A</v>
      </c>
      <c r="AP145" s="53" t="e">
        <f t="shared" si="106"/>
        <v>#N/A</v>
      </c>
      <c r="AR145" s="53">
        <f t="shared" si="120"/>
        <v>0</v>
      </c>
      <c r="AS145" s="53">
        <f t="shared" si="121"/>
        <v>6.0205999132795505</v>
      </c>
      <c r="AT145" s="53" t="e">
        <f t="shared" si="122"/>
        <v>#N/A</v>
      </c>
      <c r="AU145" s="53" t="e">
        <f t="shared" si="123"/>
        <v>#N/A</v>
      </c>
      <c r="AW145" s="37"/>
    </row>
    <row r="146" spans="2:49">
      <c r="B146" s="35"/>
      <c r="C146" s="36"/>
      <c r="D146" s="36"/>
      <c r="E146" s="37"/>
      <c r="F146" s="37">
        <v>142</v>
      </c>
      <c r="G146" s="37">
        <v>154.35830311700246</v>
      </c>
      <c r="H146" s="37">
        <v>154.35830311700246</v>
      </c>
      <c r="I146" s="52">
        <v>6.4784334875850984</v>
      </c>
      <c r="L146" s="37">
        <f t="shared" si="107"/>
        <v>0</v>
      </c>
      <c r="M146" s="37">
        <f t="shared" si="97"/>
        <v>0</v>
      </c>
      <c r="N146" s="37">
        <f t="shared" si="98"/>
        <v>1</v>
      </c>
      <c r="O146" s="37">
        <f t="shared" si="99"/>
        <v>0</v>
      </c>
      <c r="Q146" s="37">
        <f t="shared" si="108"/>
        <v>2</v>
      </c>
      <c r="R146" s="37">
        <f t="shared" si="109"/>
        <v>0</v>
      </c>
      <c r="S146" s="37">
        <f t="shared" si="100"/>
        <v>2</v>
      </c>
      <c r="V146" s="37">
        <f t="shared" si="110"/>
        <v>0</v>
      </c>
      <c r="W146" s="37">
        <f t="shared" si="101"/>
        <v>0</v>
      </c>
      <c r="X146" s="37">
        <f t="shared" si="111"/>
        <v>0.99999999999998679</v>
      </c>
      <c r="Y146" s="37">
        <f t="shared" si="112"/>
        <v>0</v>
      </c>
      <c r="AA146" s="37">
        <f t="shared" si="113"/>
        <v>1.9999999999999831</v>
      </c>
      <c r="AB146" s="37">
        <f t="shared" si="114"/>
        <v>0</v>
      </c>
      <c r="AC146" s="37">
        <f t="shared" si="102"/>
        <v>1.9999999999999831</v>
      </c>
      <c r="AE146" s="36">
        <v>0</v>
      </c>
      <c r="AF146" s="36">
        <f t="shared" si="115"/>
        <v>0</v>
      </c>
      <c r="AG146" s="36">
        <f t="shared" si="103"/>
        <v>6.0205999132796242</v>
      </c>
      <c r="AI146" s="36">
        <f t="shared" si="116"/>
        <v>-3.182280639625853E-14</v>
      </c>
      <c r="AJ146" s="36">
        <f t="shared" si="117"/>
        <v>-1.1475496851984192E-13</v>
      </c>
      <c r="AK146" s="36">
        <f t="shared" si="118"/>
        <v>6.0205999132795505</v>
      </c>
      <c r="AM146" s="36">
        <f t="shared" si="119"/>
        <v>0</v>
      </c>
      <c r="AN146" s="36">
        <f t="shared" si="104"/>
        <v>6.0205999132796242</v>
      </c>
      <c r="AO146" s="36" t="e">
        <f t="shared" si="105"/>
        <v>#N/A</v>
      </c>
      <c r="AP146" s="36" t="e">
        <f t="shared" si="106"/>
        <v>#N/A</v>
      </c>
      <c r="AR146" s="36">
        <f t="shared" si="120"/>
        <v>0</v>
      </c>
      <c r="AS146" s="36">
        <f t="shared" si="121"/>
        <v>6.0205999132795505</v>
      </c>
      <c r="AT146" s="36" t="e">
        <f t="shared" si="122"/>
        <v>#N/A</v>
      </c>
      <c r="AU146" s="36" t="e">
        <f t="shared" si="123"/>
        <v>#N/A</v>
      </c>
      <c r="AW146" s="37"/>
    </row>
    <row r="147" spans="2:49">
      <c r="B147" s="35"/>
      <c r="C147" s="36"/>
      <c r="D147" s="36"/>
      <c r="E147" s="37"/>
      <c r="F147" s="49">
        <v>143</v>
      </c>
      <c r="G147" s="49">
        <v>156.59575883782051</v>
      </c>
      <c r="H147" s="49">
        <v>156.59575883782051</v>
      </c>
      <c r="I147" s="49">
        <v>6.3858689879057131</v>
      </c>
      <c r="K147" s="49"/>
      <c r="L147" s="49">
        <f t="shared" si="107"/>
        <v>0</v>
      </c>
      <c r="M147" s="49">
        <f t="shared" si="97"/>
        <v>0</v>
      </c>
      <c r="N147" s="49">
        <f t="shared" si="98"/>
        <v>1</v>
      </c>
      <c r="O147" s="49">
        <f t="shared" si="99"/>
        <v>0</v>
      </c>
      <c r="Q147" s="49">
        <f t="shared" si="108"/>
        <v>2</v>
      </c>
      <c r="R147" s="49">
        <f t="shared" si="109"/>
        <v>0</v>
      </c>
      <c r="S147" s="49">
        <f t="shared" si="100"/>
        <v>2</v>
      </c>
      <c r="U147" s="49"/>
      <c r="V147" s="49">
        <f t="shared" si="110"/>
        <v>0</v>
      </c>
      <c r="W147" s="49">
        <f t="shared" si="101"/>
        <v>0</v>
      </c>
      <c r="X147" s="49">
        <f t="shared" si="111"/>
        <v>0.99999999999998679</v>
      </c>
      <c r="Y147" s="49">
        <f t="shared" si="112"/>
        <v>0</v>
      </c>
      <c r="AA147" s="49">
        <f t="shared" si="113"/>
        <v>1.9999999999999831</v>
      </c>
      <c r="AB147" s="49">
        <f t="shared" si="114"/>
        <v>0</v>
      </c>
      <c r="AC147" s="49">
        <f t="shared" si="102"/>
        <v>1.9999999999999831</v>
      </c>
      <c r="AE147" s="53">
        <v>0</v>
      </c>
      <c r="AF147" s="53">
        <f t="shared" si="115"/>
        <v>0</v>
      </c>
      <c r="AG147" s="53">
        <f t="shared" si="103"/>
        <v>6.0205999132796242</v>
      </c>
      <c r="AI147" s="53">
        <f t="shared" si="116"/>
        <v>-3.182280639625853E-14</v>
      </c>
      <c r="AJ147" s="53">
        <f t="shared" si="117"/>
        <v>-1.1475496851984192E-13</v>
      </c>
      <c r="AK147" s="53">
        <f t="shared" si="118"/>
        <v>6.0205999132795505</v>
      </c>
      <c r="AM147" s="53">
        <f t="shared" si="119"/>
        <v>0</v>
      </c>
      <c r="AN147" s="53">
        <f t="shared" si="104"/>
        <v>6.0205999132796242</v>
      </c>
      <c r="AO147" s="53" t="e">
        <f t="shared" si="105"/>
        <v>#N/A</v>
      </c>
      <c r="AP147" s="53" t="e">
        <f t="shared" si="106"/>
        <v>#N/A</v>
      </c>
      <c r="AR147" s="53">
        <f t="shared" si="120"/>
        <v>0</v>
      </c>
      <c r="AS147" s="53">
        <f t="shared" si="121"/>
        <v>6.0205999132795505</v>
      </c>
      <c r="AT147" s="53" t="e">
        <f t="shared" si="122"/>
        <v>#N/A</v>
      </c>
      <c r="AU147" s="53" t="e">
        <f t="shared" si="123"/>
        <v>#N/A</v>
      </c>
      <c r="AW147" s="37"/>
    </row>
    <row r="148" spans="2:49">
      <c r="B148" s="35"/>
      <c r="C148" s="36"/>
      <c r="D148" s="36"/>
      <c r="E148" s="37"/>
      <c r="F148" s="37">
        <v>144</v>
      </c>
      <c r="G148" s="37">
        <v>158.86564694485634</v>
      </c>
      <c r="H148" s="37">
        <v>160</v>
      </c>
      <c r="I148" s="52">
        <v>6.2946270589708346</v>
      </c>
      <c r="L148" s="37">
        <f t="shared" si="107"/>
        <v>0</v>
      </c>
      <c r="M148" s="37">
        <f t="shared" si="97"/>
        <v>0</v>
      </c>
      <c r="N148" s="37">
        <f t="shared" si="98"/>
        <v>1</v>
      </c>
      <c r="O148" s="37">
        <f t="shared" si="99"/>
        <v>0</v>
      </c>
      <c r="Q148" s="37">
        <f t="shared" si="108"/>
        <v>2</v>
      </c>
      <c r="R148" s="37">
        <f t="shared" si="109"/>
        <v>0</v>
      </c>
      <c r="S148" s="37">
        <f t="shared" si="100"/>
        <v>2</v>
      </c>
      <c r="V148" s="37">
        <f t="shared" si="110"/>
        <v>0</v>
      </c>
      <c r="W148" s="37">
        <f t="shared" si="101"/>
        <v>0</v>
      </c>
      <c r="X148" s="37">
        <f t="shared" si="111"/>
        <v>0.99999999999998679</v>
      </c>
      <c r="Y148" s="37">
        <f t="shared" si="112"/>
        <v>0</v>
      </c>
      <c r="AA148" s="37">
        <f t="shared" si="113"/>
        <v>1.9999999999999831</v>
      </c>
      <c r="AB148" s="37">
        <f t="shared" si="114"/>
        <v>0</v>
      </c>
      <c r="AC148" s="37">
        <f t="shared" si="102"/>
        <v>1.9999999999999831</v>
      </c>
      <c r="AE148" s="36">
        <v>0</v>
      </c>
      <c r="AF148" s="36">
        <f t="shared" si="115"/>
        <v>0</v>
      </c>
      <c r="AG148" s="36">
        <f t="shared" si="103"/>
        <v>6.0205999132796242</v>
      </c>
      <c r="AI148" s="36">
        <f t="shared" si="116"/>
        <v>-3.182280639625853E-14</v>
      </c>
      <c r="AJ148" s="36">
        <f t="shared" si="117"/>
        <v>-1.1475496851984192E-13</v>
      </c>
      <c r="AK148" s="36">
        <f t="shared" si="118"/>
        <v>6.0205999132795505</v>
      </c>
      <c r="AM148" s="36">
        <f t="shared" si="119"/>
        <v>0</v>
      </c>
      <c r="AN148" s="36">
        <f t="shared" si="104"/>
        <v>6.0205999132796242</v>
      </c>
      <c r="AO148" s="36" t="e">
        <f t="shared" si="105"/>
        <v>#N/A</v>
      </c>
      <c r="AP148" s="36" t="e">
        <f t="shared" si="106"/>
        <v>#N/A</v>
      </c>
      <c r="AR148" s="36">
        <f t="shared" si="120"/>
        <v>0</v>
      </c>
      <c r="AS148" s="36">
        <f t="shared" si="121"/>
        <v>6.0205999132795505</v>
      </c>
      <c r="AT148" s="36" t="e">
        <f t="shared" si="122"/>
        <v>#N/A</v>
      </c>
      <c r="AU148" s="36" t="e">
        <f t="shared" si="123"/>
        <v>#N/A</v>
      </c>
      <c r="AW148" s="37"/>
    </row>
    <row r="149" spans="2:49">
      <c r="B149" s="35"/>
      <c r="C149" s="36"/>
      <c r="D149" s="36"/>
      <c r="E149" s="37"/>
      <c r="F149" s="49">
        <v>145</v>
      </c>
      <c r="G149" s="49">
        <v>161.16843755229638</v>
      </c>
      <c r="H149" s="49">
        <v>161.16843755229638</v>
      </c>
      <c r="I149" s="49">
        <v>6.2046888037585974</v>
      </c>
      <c r="K149" s="49"/>
      <c r="L149" s="49">
        <f t="shared" si="107"/>
        <v>0</v>
      </c>
      <c r="M149" s="49">
        <f t="shared" si="97"/>
        <v>0</v>
      </c>
      <c r="N149" s="49">
        <f t="shared" si="98"/>
        <v>1</v>
      </c>
      <c r="O149" s="49">
        <f t="shared" si="99"/>
        <v>0</v>
      </c>
      <c r="Q149" s="49">
        <f t="shared" si="108"/>
        <v>2</v>
      </c>
      <c r="R149" s="49">
        <f t="shared" si="109"/>
        <v>0</v>
      </c>
      <c r="S149" s="49">
        <f t="shared" si="100"/>
        <v>2</v>
      </c>
      <c r="U149" s="49"/>
      <c r="V149" s="49">
        <f t="shared" si="110"/>
        <v>0</v>
      </c>
      <c r="W149" s="49">
        <f t="shared" si="101"/>
        <v>0</v>
      </c>
      <c r="X149" s="49">
        <f t="shared" si="111"/>
        <v>0.99999999999998679</v>
      </c>
      <c r="Y149" s="49">
        <f t="shared" si="112"/>
        <v>0</v>
      </c>
      <c r="AA149" s="49">
        <f t="shared" si="113"/>
        <v>1.9999999999999831</v>
      </c>
      <c r="AB149" s="49">
        <f t="shared" si="114"/>
        <v>0</v>
      </c>
      <c r="AC149" s="49">
        <f t="shared" si="102"/>
        <v>1.9999999999999831</v>
      </c>
      <c r="AE149" s="53">
        <v>0</v>
      </c>
      <c r="AF149" s="53">
        <f t="shared" si="115"/>
        <v>0</v>
      </c>
      <c r="AG149" s="53">
        <f t="shared" si="103"/>
        <v>6.0205999132796242</v>
      </c>
      <c r="AI149" s="53">
        <f t="shared" si="116"/>
        <v>-3.182280639625853E-14</v>
      </c>
      <c r="AJ149" s="53">
        <f t="shared" si="117"/>
        <v>-1.1475496851984192E-13</v>
      </c>
      <c r="AK149" s="53">
        <f t="shared" si="118"/>
        <v>6.0205999132795505</v>
      </c>
      <c r="AM149" s="53">
        <f t="shared" si="119"/>
        <v>0</v>
      </c>
      <c r="AN149" s="53">
        <f t="shared" si="104"/>
        <v>6.0205999132796242</v>
      </c>
      <c r="AO149" s="53" t="e">
        <f t="shared" si="105"/>
        <v>#N/A</v>
      </c>
      <c r="AP149" s="53" t="e">
        <f t="shared" si="106"/>
        <v>#N/A</v>
      </c>
      <c r="AR149" s="53">
        <f t="shared" si="120"/>
        <v>0</v>
      </c>
      <c r="AS149" s="53">
        <f t="shared" si="121"/>
        <v>6.0205999132795505</v>
      </c>
      <c r="AT149" s="53" t="e">
        <f t="shared" si="122"/>
        <v>#N/A</v>
      </c>
      <c r="AU149" s="53" t="e">
        <f t="shared" si="123"/>
        <v>#N/A</v>
      </c>
      <c r="AW149" s="37"/>
    </row>
    <row r="150" spans="2:49">
      <c r="B150" s="35"/>
      <c r="C150" s="36"/>
      <c r="D150" s="36"/>
      <c r="E150" s="37"/>
      <c r="F150" s="37">
        <v>146</v>
      </c>
      <c r="G150" s="37">
        <v>163.50460758873001</v>
      </c>
      <c r="H150" s="37">
        <v>163.50460758873001</v>
      </c>
      <c r="I150" s="52">
        <v>6.1160355952496577</v>
      </c>
      <c r="L150" s="37">
        <f t="shared" si="107"/>
        <v>0</v>
      </c>
      <c r="M150" s="37">
        <f t="shared" si="97"/>
        <v>0</v>
      </c>
      <c r="N150" s="37">
        <f t="shared" si="98"/>
        <v>1</v>
      </c>
      <c r="O150" s="37">
        <f t="shared" si="99"/>
        <v>0</v>
      </c>
      <c r="Q150" s="37">
        <f t="shared" si="108"/>
        <v>2</v>
      </c>
      <c r="R150" s="37">
        <f t="shared" si="109"/>
        <v>0</v>
      </c>
      <c r="S150" s="37">
        <f t="shared" si="100"/>
        <v>2</v>
      </c>
      <c r="V150" s="37">
        <f t="shared" si="110"/>
        <v>0</v>
      </c>
      <c r="W150" s="37">
        <f t="shared" si="101"/>
        <v>0</v>
      </c>
      <c r="X150" s="37">
        <f t="shared" si="111"/>
        <v>0.99999999999998679</v>
      </c>
      <c r="Y150" s="37">
        <f t="shared" si="112"/>
        <v>0</v>
      </c>
      <c r="AA150" s="37">
        <f t="shared" si="113"/>
        <v>1.9999999999999831</v>
      </c>
      <c r="AB150" s="37">
        <f t="shared" si="114"/>
        <v>0</v>
      </c>
      <c r="AC150" s="37">
        <f t="shared" si="102"/>
        <v>1.9999999999999831</v>
      </c>
      <c r="AE150" s="36">
        <v>0</v>
      </c>
      <c r="AF150" s="36">
        <f t="shared" si="115"/>
        <v>0</v>
      </c>
      <c r="AG150" s="36">
        <f t="shared" si="103"/>
        <v>6.0205999132796242</v>
      </c>
      <c r="AI150" s="36">
        <f t="shared" si="116"/>
        <v>-3.182280639625853E-14</v>
      </c>
      <c r="AJ150" s="36">
        <f t="shared" si="117"/>
        <v>-1.1475496851984192E-13</v>
      </c>
      <c r="AK150" s="36">
        <f t="shared" si="118"/>
        <v>6.0205999132795505</v>
      </c>
      <c r="AM150" s="36">
        <f t="shared" si="119"/>
        <v>0</v>
      </c>
      <c r="AN150" s="36">
        <f t="shared" si="104"/>
        <v>6.0205999132796242</v>
      </c>
      <c r="AO150" s="36" t="e">
        <f t="shared" si="105"/>
        <v>#N/A</v>
      </c>
      <c r="AP150" s="36" t="e">
        <f t="shared" si="106"/>
        <v>#N/A</v>
      </c>
      <c r="AR150" s="36">
        <f t="shared" si="120"/>
        <v>0</v>
      </c>
      <c r="AS150" s="36">
        <f t="shared" si="121"/>
        <v>6.0205999132795505</v>
      </c>
      <c r="AT150" s="36" t="e">
        <f t="shared" si="122"/>
        <v>#N/A</v>
      </c>
      <c r="AU150" s="36" t="e">
        <f t="shared" si="123"/>
        <v>#N/A</v>
      </c>
      <c r="AW150" s="37"/>
    </row>
    <row r="151" spans="2:49">
      <c r="B151" s="35"/>
      <c r="C151" s="36"/>
      <c r="D151" s="36"/>
      <c r="E151" s="37"/>
      <c r="F151" s="49">
        <v>147</v>
      </c>
      <c r="G151" s="49">
        <v>165.87464089592572</v>
      </c>
      <c r="H151" s="49">
        <v>165.87464089592572</v>
      </c>
      <c r="I151" s="49">
        <v>6.0286490725693707</v>
      </c>
      <c r="K151" s="49"/>
      <c r="L151" s="49">
        <f t="shared" si="107"/>
        <v>0</v>
      </c>
      <c r="M151" s="49">
        <f t="shared" si="97"/>
        <v>0</v>
      </c>
      <c r="N151" s="49">
        <f t="shared" si="98"/>
        <v>1</v>
      </c>
      <c r="O151" s="49">
        <f t="shared" si="99"/>
        <v>0</v>
      </c>
      <c r="Q151" s="49">
        <f t="shared" si="108"/>
        <v>2</v>
      </c>
      <c r="R151" s="49">
        <f t="shared" si="109"/>
        <v>0</v>
      </c>
      <c r="S151" s="49">
        <f t="shared" si="100"/>
        <v>2</v>
      </c>
      <c r="U151" s="49"/>
      <c r="V151" s="49">
        <f t="shared" si="110"/>
        <v>0</v>
      </c>
      <c r="W151" s="49">
        <f t="shared" si="101"/>
        <v>0</v>
      </c>
      <c r="X151" s="49">
        <f t="shared" si="111"/>
        <v>0.99999999999998679</v>
      </c>
      <c r="Y151" s="49">
        <f t="shared" si="112"/>
        <v>0</v>
      </c>
      <c r="AA151" s="49">
        <f t="shared" si="113"/>
        <v>1.9999999999999831</v>
      </c>
      <c r="AB151" s="49">
        <f t="shared" si="114"/>
        <v>0</v>
      </c>
      <c r="AC151" s="49">
        <f t="shared" si="102"/>
        <v>1.9999999999999831</v>
      </c>
      <c r="AE151" s="53">
        <v>0</v>
      </c>
      <c r="AF151" s="53">
        <f t="shared" si="115"/>
        <v>0</v>
      </c>
      <c r="AG151" s="53">
        <f t="shared" si="103"/>
        <v>6.0205999132796242</v>
      </c>
      <c r="AI151" s="53">
        <f t="shared" si="116"/>
        <v>-3.182280639625853E-14</v>
      </c>
      <c r="AJ151" s="53">
        <f t="shared" si="117"/>
        <v>-1.1475496851984192E-13</v>
      </c>
      <c r="AK151" s="53">
        <f t="shared" si="118"/>
        <v>6.0205999132795505</v>
      </c>
      <c r="AM151" s="53">
        <f t="shared" si="119"/>
        <v>0</v>
      </c>
      <c r="AN151" s="53">
        <f t="shared" si="104"/>
        <v>6.0205999132796242</v>
      </c>
      <c r="AO151" s="53" t="e">
        <f t="shared" si="105"/>
        <v>#N/A</v>
      </c>
      <c r="AP151" s="53" t="e">
        <f t="shared" si="106"/>
        <v>#N/A</v>
      </c>
      <c r="AR151" s="53">
        <f t="shared" si="120"/>
        <v>0</v>
      </c>
      <c r="AS151" s="53">
        <f t="shared" si="121"/>
        <v>6.0205999132795505</v>
      </c>
      <c r="AT151" s="53" t="e">
        <f t="shared" si="122"/>
        <v>#N/A</v>
      </c>
      <c r="AU151" s="53" t="e">
        <f t="shared" si="123"/>
        <v>#N/A</v>
      </c>
      <c r="AW151" s="37"/>
    </row>
    <row r="152" spans="2:49">
      <c r="B152" s="35"/>
      <c r="C152" s="36"/>
      <c r="D152" s="36"/>
      <c r="E152" s="37"/>
      <c r="F152" s="37">
        <v>148</v>
      </c>
      <c r="G152" s="37">
        <v>168.27902832903908</v>
      </c>
      <c r="H152" s="37">
        <v>168.27902832903908</v>
      </c>
      <c r="I152" s="52">
        <v>5.9425111371850896</v>
      </c>
      <c r="L152" s="37">
        <f t="shared" si="107"/>
        <v>0</v>
      </c>
      <c r="M152" s="37">
        <f t="shared" si="97"/>
        <v>0</v>
      </c>
      <c r="N152" s="37">
        <f t="shared" si="98"/>
        <v>1</v>
      </c>
      <c r="O152" s="37">
        <f t="shared" si="99"/>
        <v>0</v>
      </c>
      <c r="Q152" s="37">
        <f t="shared" si="108"/>
        <v>2</v>
      </c>
      <c r="R152" s="37">
        <f t="shared" si="109"/>
        <v>0</v>
      </c>
      <c r="S152" s="37">
        <f t="shared" si="100"/>
        <v>2</v>
      </c>
      <c r="V152" s="37">
        <f t="shared" si="110"/>
        <v>0</v>
      </c>
      <c r="W152" s="37">
        <f t="shared" si="101"/>
        <v>0</v>
      </c>
      <c r="X152" s="37">
        <f t="shared" si="111"/>
        <v>0.99999999999998679</v>
      </c>
      <c r="Y152" s="37">
        <f t="shared" si="112"/>
        <v>0</v>
      </c>
      <c r="AA152" s="37">
        <f t="shared" si="113"/>
        <v>1.9999999999999831</v>
      </c>
      <c r="AB152" s="37">
        <f t="shared" si="114"/>
        <v>0</v>
      </c>
      <c r="AC152" s="37">
        <f t="shared" si="102"/>
        <v>1.9999999999999831</v>
      </c>
      <c r="AE152" s="36">
        <v>0</v>
      </c>
      <c r="AF152" s="36">
        <f t="shared" si="115"/>
        <v>0</v>
      </c>
      <c r="AG152" s="36">
        <f t="shared" si="103"/>
        <v>6.0205999132796242</v>
      </c>
      <c r="AI152" s="36">
        <f t="shared" si="116"/>
        <v>-3.182280639625853E-14</v>
      </c>
      <c r="AJ152" s="36">
        <f t="shared" si="117"/>
        <v>-1.1475496851984192E-13</v>
      </c>
      <c r="AK152" s="36">
        <f t="shared" si="118"/>
        <v>6.0205999132795505</v>
      </c>
      <c r="AM152" s="36">
        <f t="shared" si="119"/>
        <v>0</v>
      </c>
      <c r="AN152" s="36">
        <f t="shared" si="104"/>
        <v>6.0205999132796242</v>
      </c>
      <c r="AO152" s="36" t="e">
        <f t="shared" si="105"/>
        <v>#N/A</v>
      </c>
      <c r="AP152" s="36" t="e">
        <f t="shared" si="106"/>
        <v>#N/A</v>
      </c>
      <c r="AR152" s="36">
        <f t="shared" si="120"/>
        <v>0</v>
      </c>
      <c r="AS152" s="36">
        <f t="shared" si="121"/>
        <v>6.0205999132795505</v>
      </c>
      <c r="AT152" s="36" t="e">
        <f t="shared" si="122"/>
        <v>#N/A</v>
      </c>
      <c r="AU152" s="36" t="e">
        <f t="shared" si="123"/>
        <v>#N/A</v>
      </c>
      <c r="AW152" s="37"/>
    </row>
    <row r="153" spans="2:49">
      <c r="B153" s="35"/>
      <c r="C153" s="36"/>
      <c r="D153" s="36"/>
      <c r="E153" s="37"/>
      <c r="F153" s="49">
        <v>149</v>
      </c>
      <c r="G153" s="49">
        <v>170.71826785827326</v>
      </c>
      <c r="H153" s="49">
        <v>170.71826785827326</v>
      </c>
      <c r="I153" s="49">
        <v>5.8576039491577969</v>
      </c>
      <c r="K153" s="49"/>
      <c r="L153" s="49">
        <f t="shared" si="107"/>
        <v>0</v>
      </c>
      <c r="M153" s="49">
        <f t="shared" si="97"/>
        <v>0</v>
      </c>
      <c r="N153" s="49">
        <f t="shared" si="98"/>
        <v>1</v>
      </c>
      <c r="O153" s="49">
        <f t="shared" si="99"/>
        <v>0</v>
      </c>
      <c r="Q153" s="49">
        <f t="shared" si="108"/>
        <v>2</v>
      </c>
      <c r="R153" s="49">
        <f t="shared" si="109"/>
        <v>0</v>
      </c>
      <c r="S153" s="49">
        <f t="shared" si="100"/>
        <v>2</v>
      </c>
      <c r="U153" s="49"/>
      <c r="V153" s="49">
        <f t="shared" si="110"/>
        <v>0</v>
      </c>
      <c r="W153" s="49">
        <f t="shared" si="101"/>
        <v>0</v>
      </c>
      <c r="X153" s="49">
        <f t="shared" si="111"/>
        <v>0.99999999999998679</v>
      </c>
      <c r="Y153" s="49">
        <f t="shared" si="112"/>
        <v>0</v>
      </c>
      <c r="AA153" s="49">
        <f t="shared" si="113"/>
        <v>1.9999999999999831</v>
      </c>
      <c r="AB153" s="49">
        <f t="shared" si="114"/>
        <v>0</v>
      </c>
      <c r="AC153" s="49">
        <f t="shared" si="102"/>
        <v>1.9999999999999831</v>
      </c>
      <c r="AE153" s="53">
        <v>0</v>
      </c>
      <c r="AF153" s="53">
        <f t="shared" si="115"/>
        <v>0</v>
      </c>
      <c r="AG153" s="53">
        <f t="shared" si="103"/>
        <v>6.0205999132796242</v>
      </c>
      <c r="AI153" s="53">
        <f t="shared" si="116"/>
        <v>-3.182280639625853E-14</v>
      </c>
      <c r="AJ153" s="53">
        <f t="shared" si="117"/>
        <v>-1.1475496851984192E-13</v>
      </c>
      <c r="AK153" s="53">
        <f t="shared" si="118"/>
        <v>6.0205999132795505</v>
      </c>
      <c r="AM153" s="53">
        <f t="shared" si="119"/>
        <v>0</v>
      </c>
      <c r="AN153" s="53">
        <f t="shared" si="104"/>
        <v>6.0205999132796242</v>
      </c>
      <c r="AO153" s="53" t="e">
        <f t="shared" si="105"/>
        <v>#N/A</v>
      </c>
      <c r="AP153" s="53" t="e">
        <f t="shared" si="106"/>
        <v>#N/A</v>
      </c>
      <c r="AR153" s="53">
        <f t="shared" si="120"/>
        <v>0</v>
      </c>
      <c r="AS153" s="53">
        <f t="shared" si="121"/>
        <v>6.0205999132795505</v>
      </c>
      <c r="AT153" s="53" t="e">
        <f t="shared" si="122"/>
        <v>#N/A</v>
      </c>
      <c r="AU153" s="53" t="e">
        <f t="shared" si="123"/>
        <v>#N/A</v>
      </c>
      <c r="AW153" s="37"/>
    </row>
    <row r="154" spans="2:49">
      <c r="B154" s="35"/>
      <c r="C154" s="36"/>
      <c r="D154" s="36"/>
      <c r="E154" s="37"/>
      <c r="F154" s="37">
        <v>150</v>
      </c>
      <c r="G154" s="37">
        <v>173.19286467201312</v>
      </c>
      <c r="H154" s="37">
        <v>173.19286467201312</v>
      </c>
      <c r="I154" s="52">
        <v>5.773909923447289</v>
      </c>
      <c r="L154" s="37">
        <f t="shared" si="107"/>
        <v>0</v>
      </c>
      <c r="M154" s="37">
        <f t="shared" si="97"/>
        <v>0</v>
      </c>
      <c r="N154" s="37">
        <f t="shared" si="98"/>
        <v>1</v>
      </c>
      <c r="O154" s="37">
        <f t="shared" si="99"/>
        <v>0</v>
      </c>
      <c r="Q154" s="37">
        <f t="shared" si="108"/>
        <v>2</v>
      </c>
      <c r="R154" s="37">
        <f t="shared" si="109"/>
        <v>0</v>
      </c>
      <c r="S154" s="37">
        <f t="shared" si="100"/>
        <v>2</v>
      </c>
      <c r="V154" s="37">
        <f t="shared" si="110"/>
        <v>0</v>
      </c>
      <c r="W154" s="37">
        <f t="shared" si="101"/>
        <v>0</v>
      </c>
      <c r="X154" s="37">
        <f t="shared" si="111"/>
        <v>0.99999999999998679</v>
      </c>
      <c r="Y154" s="37">
        <f t="shared" si="112"/>
        <v>0</v>
      </c>
      <c r="AA154" s="37">
        <f t="shared" si="113"/>
        <v>1.9999999999999831</v>
      </c>
      <c r="AB154" s="37">
        <f t="shared" si="114"/>
        <v>0</v>
      </c>
      <c r="AC154" s="37">
        <f t="shared" si="102"/>
        <v>1.9999999999999831</v>
      </c>
      <c r="AE154" s="36">
        <v>0</v>
      </c>
      <c r="AF154" s="36">
        <f t="shared" si="115"/>
        <v>0</v>
      </c>
      <c r="AG154" s="36">
        <f t="shared" si="103"/>
        <v>6.0205999132796242</v>
      </c>
      <c r="AI154" s="36">
        <f t="shared" si="116"/>
        <v>-3.182280639625853E-14</v>
      </c>
      <c r="AJ154" s="36">
        <f t="shared" si="117"/>
        <v>-1.1475496851984192E-13</v>
      </c>
      <c r="AK154" s="36">
        <f t="shared" si="118"/>
        <v>6.0205999132795505</v>
      </c>
      <c r="AM154" s="36">
        <f t="shared" si="119"/>
        <v>0</v>
      </c>
      <c r="AN154" s="36">
        <f t="shared" si="104"/>
        <v>6.0205999132796242</v>
      </c>
      <c r="AO154" s="36" t="e">
        <f t="shared" si="105"/>
        <v>#N/A</v>
      </c>
      <c r="AP154" s="36" t="e">
        <f t="shared" si="106"/>
        <v>#N/A</v>
      </c>
      <c r="AR154" s="36">
        <f t="shared" si="120"/>
        <v>0</v>
      </c>
      <c r="AS154" s="36">
        <f t="shared" si="121"/>
        <v>6.0205999132795505</v>
      </c>
      <c r="AT154" s="36" t="e">
        <f t="shared" si="122"/>
        <v>#N/A</v>
      </c>
      <c r="AU154" s="36" t="e">
        <f t="shared" si="123"/>
        <v>#N/A</v>
      </c>
      <c r="AW154" s="37"/>
    </row>
    <row r="155" spans="2:49">
      <c r="B155" s="35"/>
      <c r="C155" s="36"/>
      <c r="D155" s="36"/>
      <c r="E155" s="37"/>
      <c r="F155" s="49">
        <v>151</v>
      </c>
      <c r="G155" s="49">
        <v>175.70333128145444</v>
      </c>
      <c r="H155" s="49">
        <v>175.70333128145444</v>
      </c>
      <c r="I155" s="49">
        <v>5.6914117262701573</v>
      </c>
      <c r="K155" s="49"/>
      <c r="L155" s="49">
        <f t="shared" si="107"/>
        <v>0</v>
      </c>
      <c r="M155" s="49">
        <f t="shared" si="97"/>
        <v>0</v>
      </c>
      <c r="N155" s="49">
        <f t="shared" si="98"/>
        <v>1</v>
      </c>
      <c r="O155" s="49">
        <f t="shared" si="99"/>
        <v>0</v>
      </c>
      <c r="Q155" s="49">
        <f t="shared" si="108"/>
        <v>2</v>
      </c>
      <c r="R155" s="49">
        <f t="shared" si="109"/>
        <v>0</v>
      </c>
      <c r="S155" s="49">
        <f t="shared" si="100"/>
        <v>2</v>
      </c>
      <c r="U155" s="49"/>
      <c r="V155" s="49">
        <f t="shared" si="110"/>
        <v>0</v>
      </c>
      <c r="W155" s="49">
        <f t="shared" si="101"/>
        <v>0</v>
      </c>
      <c r="X155" s="49">
        <f t="shared" si="111"/>
        <v>0.99999999999998679</v>
      </c>
      <c r="Y155" s="49">
        <f t="shared" si="112"/>
        <v>0</v>
      </c>
      <c r="AA155" s="49">
        <f t="shared" si="113"/>
        <v>1.9999999999999831</v>
      </c>
      <c r="AB155" s="49">
        <f t="shared" si="114"/>
        <v>0</v>
      </c>
      <c r="AC155" s="49">
        <f t="shared" si="102"/>
        <v>1.9999999999999831</v>
      </c>
      <c r="AE155" s="53">
        <v>0</v>
      </c>
      <c r="AF155" s="53">
        <f t="shared" si="115"/>
        <v>0</v>
      </c>
      <c r="AG155" s="53">
        <f t="shared" si="103"/>
        <v>6.0205999132796242</v>
      </c>
      <c r="AI155" s="53">
        <f t="shared" si="116"/>
        <v>-3.182280639625853E-14</v>
      </c>
      <c r="AJ155" s="53">
        <f t="shared" si="117"/>
        <v>-1.1475496851984192E-13</v>
      </c>
      <c r="AK155" s="53">
        <f t="shared" si="118"/>
        <v>6.0205999132795505</v>
      </c>
      <c r="AM155" s="53">
        <f t="shared" si="119"/>
        <v>0</v>
      </c>
      <c r="AN155" s="53">
        <f t="shared" si="104"/>
        <v>6.0205999132796242</v>
      </c>
      <c r="AO155" s="53" t="e">
        <f t="shared" si="105"/>
        <v>#N/A</v>
      </c>
      <c r="AP155" s="53" t="e">
        <f t="shared" si="106"/>
        <v>#N/A</v>
      </c>
      <c r="AR155" s="53">
        <f t="shared" si="120"/>
        <v>0</v>
      </c>
      <c r="AS155" s="53">
        <f t="shared" si="121"/>
        <v>6.0205999132795505</v>
      </c>
      <c r="AT155" s="53" t="e">
        <f t="shared" si="122"/>
        <v>#N/A</v>
      </c>
      <c r="AU155" s="53" t="e">
        <f t="shared" si="123"/>
        <v>#N/A</v>
      </c>
      <c r="AW155" s="37"/>
    </row>
    <row r="156" spans="2:49">
      <c r="B156" s="35"/>
      <c r="C156" s="36"/>
      <c r="D156" s="36"/>
      <c r="E156" s="37"/>
      <c r="F156" s="37">
        <v>152</v>
      </c>
      <c r="G156" s="37">
        <v>178.25018762674915</v>
      </c>
      <c r="H156" s="37">
        <v>178.25018762674915</v>
      </c>
      <c r="I156" s="52">
        <v>5.6100922715098154</v>
      </c>
      <c r="L156" s="37">
        <f t="shared" si="107"/>
        <v>0</v>
      </c>
      <c r="M156" s="37">
        <f t="shared" si="97"/>
        <v>0</v>
      </c>
      <c r="N156" s="37">
        <f t="shared" si="98"/>
        <v>1</v>
      </c>
      <c r="O156" s="37">
        <f t="shared" si="99"/>
        <v>0</v>
      </c>
      <c r="Q156" s="37">
        <f t="shared" si="108"/>
        <v>2</v>
      </c>
      <c r="R156" s="37">
        <f t="shared" si="109"/>
        <v>0</v>
      </c>
      <c r="S156" s="37">
        <f t="shared" si="100"/>
        <v>2</v>
      </c>
      <c r="V156" s="37">
        <f t="shared" si="110"/>
        <v>0</v>
      </c>
      <c r="W156" s="37">
        <f t="shared" si="101"/>
        <v>0</v>
      </c>
      <c r="X156" s="37">
        <f t="shared" si="111"/>
        <v>0.99999999999998679</v>
      </c>
      <c r="Y156" s="37">
        <f t="shared" si="112"/>
        <v>0</v>
      </c>
      <c r="AA156" s="37">
        <f t="shared" si="113"/>
        <v>1.9999999999999831</v>
      </c>
      <c r="AB156" s="37">
        <f t="shared" si="114"/>
        <v>0</v>
      </c>
      <c r="AC156" s="37">
        <f t="shared" si="102"/>
        <v>1.9999999999999831</v>
      </c>
      <c r="AE156" s="36">
        <v>0</v>
      </c>
      <c r="AF156" s="36">
        <f t="shared" si="115"/>
        <v>0</v>
      </c>
      <c r="AG156" s="36">
        <f t="shared" si="103"/>
        <v>6.0205999132796242</v>
      </c>
      <c r="AI156" s="36">
        <f t="shared" si="116"/>
        <v>-3.182280639625853E-14</v>
      </c>
      <c r="AJ156" s="36">
        <f t="shared" si="117"/>
        <v>-1.1475496851984192E-13</v>
      </c>
      <c r="AK156" s="36">
        <f t="shared" si="118"/>
        <v>6.0205999132795505</v>
      </c>
      <c r="AM156" s="36">
        <f t="shared" si="119"/>
        <v>0</v>
      </c>
      <c r="AN156" s="36">
        <f t="shared" si="104"/>
        <v>6.0205999132796242</v>
      </c>
      <c r="AO156" s="36" t="e">
        <f t="shared" si="105"/>
        <v>#N/A</v>
      </c>
      <c r="AP156" s="36" t="e">
        <f t="shared" si="106"/>
        <v>#N/A</v>
      </c>
      <c r="AR156" s="36">
        <f t="shared" si="120"/>
        <v>0</v>
      </c>
      <c r="AS156" s="36">
        <f t="shared" si="121"/>
        <v>6.0205999132795505</v>
      </c>
      <c r="AT156" s="36" t="e">
        <f t="shared" si="122"/>
        <v>#N/A</v>
      </c>
      <c r="AU156" s="36" t="e">
        <f t="shared" si="123"/>
        <v>#N/A</v>
      </c>
      <c r="AW156" s="37"/>
    </row>
    <row r="157" spans="2:49">
      <c r="B157" s="35"/>
      <c r="C157" s="36"/>
      <c r="D157" s="36"/>
      <c r="E157" s="37"/>
      <c r="F157" s="49">
        <v>153</v>
      </c>
      <c r="G157" s="49">
        <v>180.83396118469011</v>
      </c>
      <c r="H157" s="49">
        <v>180.83396118469011</v>
      </c>
      <c r="I157" s="49">
        <v>5.5299347171777971</v>
      </c>
      <c r="K157" s="49"/>
      <c r="L157" s="49">
        <f t="shared" si="107"/>
        <v>0</v>
      </c>
      <c r="M157" s="49">
        <f t="shared" si="97"/>
        <v>0</v>
      </c>
      <c r="N157" s="49">
        <f t="shared" si="98"/>
        <v>1</v>
      </c>
      <c r="O157" s="49">
        <f t="shared" si="99"/>
        <v>0</v>
      </c>
      <c r="Q157" s="49">
        <f t="shared" si="108"/>
        <v>2</v>
      </c>
      <c r="R157" s="49">
        <f t="shared" si="109"/>
        <v>0</v>
      </c>
      <c r="S157" s="49">
        <f t="shared" si="100"/>
        <v>2</v>
      </c>
      <c r="U157" s="49"/>
      <c r="V157" s="49">
        <f t="shared" si="110"/>
        <v>0</v>
      </c>
      <c r="W157" s="49">
        <f t="shared" si="101"/>
        <v>0</v>
      </c>
      <c r="X157" s="49">
        <f t="shared" si="111"/>
        <v>0.99999999999998679</v>
      </c>
      <c r="Y157" s="49">
        <f t="shared" si="112"/>
        <v>0</v>
      </c>
      <c r="AA157" s="49">
        <f t="shared" si="113"/>
        <v>1.9999999999999831</v>
      </c>
      <c r="AB157" s="49">
        <f t="shared" si="114"/>
        <v>0</v>
      </c>
      <c r="AC157" s="49">
        <f t="shared" si="102"/>
        <v>1.9999999999999831</v>
      </c>
      <c r="AE157" s="53">
        <v>0</v>
      </c>
      <c r="AF157" s="53">
        <f t="shared" si="115"/>
        <v>0</v>
      </c>
      <c r="AG157" s="53">
        <f t="shared" si="103"/>
        <v>6.0205999132796242</v>
      </c>
      <c r="AI157" s="53">
        <f t="shared" si="116"/>
        <v>-3.182280639625853E-14</v>
      </c>
      <c r="AJ157" s="53">
        <f t="shared" si="117"/>
        <v>-1.1475496851984192E-13</v>
      </c>
      <c r="AK157" s="53">
        <f t="shared" si="118"/>
        <v>6.0205999132795505</v>
      </c>
      <c r="AM157" s="53">
        <f t="shared" si="119"/>
        <v>0</v>
      </c>
      <c r="AN157" s="53">
        <f t="shared" si="104"/>
        <v>6.0205999132796242</v>
      </c>
      <c r="AO157" s="53" t="e">
        <f t="shared" si="105"/>
        <v>#N/A</v>
      </c>
      <c r="AP157" s="53" t="e">
        <f t="shared" si="106"/>
        <v>#N/A</v>
      </c>
      <c r="AR157" s="53">
        <f t="shared" si="120"/>
        <v>0</v>
      </c>
      <c r="AS157" s="53">
        <f t="shared" si="121"/>
        <v>6.0205999132795505</v>
      </c>
      <c r="AT157" s="53" t="e">
        <f t="shared" si="122"/>
        <v>#N/A</v>
      </c>
      <c r="AU157" s="53" t="e">
        <f t="shared" si="123"/>
        <v>#N/A</v>
      </c>
      <c r="AW157" s="37"/>
    </row>
    <row r="158" spans="2:49">
      <c r="B158" s="35"/>
      <c r="C158" s="36"/>
      <c r="D158" s="36"/>
      <c r="E158" s="37"/>
      <c r="F158" s="37">
        <v>154</v>
      </c>
      <c r="G158" s="37">
        <v>183.45518707795594</v>
      </c>
      <c r="H158" s="37">
        <v>183.45518707795594</v>
      </c>
      <c r="I158" s="52">
        <v>5.4509224619256376</v>
      </c>
      <c r="L158" s="37">
        <f t="shared" si="107"/>
        <v>0</v>
      </c>
      <c r="M158" s="37">
        <f t="shared" si="97"/>
        <v>0</v>
      </c>
      <c r="N158" s="37">
        <f t="shared" si="98"/>
        <v>1</v>
      </c>
      <c r="O158" s="37">
        <f t="shared" si="99"/>
        <v>0</v>
      </c>
      <c r="Q158" s="37">
        <f t="shared" si="108"/>
        <v>2</v>
      </c>
      <c r="R158" s="37">
        <f t="shared" si="109"/>
        <v>0</v>
      </c>
      <c r="S158" s="37">
        <f t="shared" si="100"/>
        <v>2</v>
      </c>
      <c r="V158" s="37">
        <f t="shared" si="110"/>
        <v>0</v>
      </c>
      <c r="W158" s="37">
        <f t="shared" si="101"/>
        <v>0</v>
      </c>
      <c r="X158" s="37">
        <f t="shared" si="111"/>
        <v>0.99999999999998679</v>
      </c>
      <c r="Y158" s="37">
        <f t="shared" si="112"/>
        <v>0</v>
      </c>
      <c r="AA158" s="37">
        <f t="shared" si="113"/>
        <v>1.9999999999999831</v>
      </c>
      <c r="AB158" s="37">
        <f t="shared" si="114"/>
        <v>0</v>
      </c>
      <c r="AC158" s="37">
        <f t="shared" si="102"/>
        <v>1.9999999999999831</v>
      </c>
      <c r="AE158" s="36">
        <v>0</v>
      </c>
      <c r="AF158" s="36">
        <f t="shared" si="115"/>
        <v>0</v>
      </c>
      <c r="AG158" s="36">
        <f t="shared" si="103"/>
        <v>6.0205999132796242</v>
      </c>
      <c r="AI158" s="36">
        <f t="shared" si="116"/>
        <v>-3.182280639625853E-14</v>
      </c>
      <c r="AJ158" s="36">
        <f t="shared" si="117"/>
        <v>-1.1475496851984192E-13</v>
      </c>
      <c r="AK158" s="36">
        <f t="shared" si="118"/>
        <v>6.0205999132795505</v>
      </c>
      <c r="AM158" s="36">
        <f t="shared" si="119"/>
        <v>0</v>
      </c>
      <c r="AN158" s="36">
        <f t="shared" si="104"/>
        <v>6.0205999132796242</v>
      </c>
      <c r="AO158" s="36" t="e">
        <f t="shared" si="105"/>
        <v>#N/A</v>
      </c>
      <c r="AP158" s="36" t="e">
        <f t="shared" si="106"/>
        <v>#N/A</v>
      </c>
      <c r="AR158" s="36">
        <f t="shared" si="120"/>
        <v>0</v>
      </c>
      <c r="AS158" s="36">
        <f t="shared" si="121"/>
        <v>6.0205999132795505</v>
      </c>
      <c r="AT158" s="36" t="e">
        <f t="shared" si="122"/>
        <v>#N/A</v>
      </c>
      <c r="AU158" s="36" t="e">
        <f t="shared" si="123"/>
        <v>#N/A</v>
      </c>
      <c r="AW158" s="37"/>
    </row>
    <row r="159" spans="2:49">
      <c r="B159" s="35"/>
      <c r="C159" s="36"/>
      <c r="D159" s="36"/>
      <c r="E159" s="37"/>
      <c r="F159" s="49">
        <v>155</v>
      </c>
      <c r="G159" s="49">
        <v>186.11440818593979</v>
      </c>
      <c r="H159" s="49">
        <v>186.11440818593979</v>
      </c>
      <c r="I159" s="49">
        <v>5.3730391416065872</v>
      </c>
      <c r="K159" s="49"/>
      <c r="L159" s="49">
        <f t="shared" si="107"/>
        <v>0</v>
      </c>
      <c r="M159" s="49">
        <f t="shared" si="97"/>
        <v>0</v>
      </c>
      <c r="N159" s="49">
        <f t="shared" si="98"/>
        <v>1</v>
      </c>
      <c r="O159" s="49">
        <f t="shared" si="99"/>
        <v>0</v>
      </c>
      <c r="Q159" s="49">
        <f t="shared" si="108"/>
        <v>2</v>
      </c>
      <c r="R159" s="49">
        <f t="shared" si="109"/>
        <v>0</v>
      </c>
      <c r="S159" s="49">
        <f t="shared" si="100"/>
        <v>2</v>
      </c>
      <c r="U159" s="49"/>
      <c r="V159" s="49">
        <f t="shared" si="110"/>
        <v>0</v>
      </c>
      <c r="W159" s="49">
        <f t="shared" si="101"/>
        <v>0</v>
      </c>
      <c r="X159" s="49">
        <f t="shared" si="111"/>
        <v>0.99999999999998679</v>
      </c>
      <c r="Y159" s="49">
        <f t="shared" si="112"/>
        <v>0</v>
      </c>
      <c r="AA159" s="49">
        <f t="shared" si="113"/>
        <v>1.9999999999999831</v>
      </c>
      <c r="AB159" s="49">
        <f t="shared" si="114"/>
        <v>0</v>
      </c>
      <c r="AC159" s="49">
        <f t="shared" si="102"/>
        <v>1.9999999999999831</v>
      </c>
      <c r="AE159" s="53">
        <v>0</v>
      </c>
      <c r="AF159" s="53">
        <f t="shared" si="115"/>
        <v>0</v>
      </c>
      <c r="AG159" s="53">
        <f t="shared" si="103"/>
        <v>6.0205999132796242</v>
      </c>
      <c r="AI159" s="53">
        <f t="shared" si="116"/>
        <v>-3.182280639625853E-14</v>
      </c>
      <c r="AJ159" s="53">
        <f t="shared" si="117"/>
        <v>-1.1475496851984192E-13</v>
      </c>
      <c r="AK159" s="53">
        <f t="shared" si="118"/>
        <v>6.0205999132795505</v>
      </c>
      <c r="AM159" s="53">
        <f t="shared" si="119"/>
        <v>0</v>
      </c>
      <c r="AN159" s="53">
        <f t="shared" si="104"/>
        <v>6.0205999132796242</v>
      </c>
      <c r="AO159" s="53" t="e">
        <f t="shared" si="105"/>
        <v>#N/A</v>
      </c>
      <c r="AP159" s="53" t="e">
        <f t="shared" si="106"/>
        <v>#N/A</v>
      </c>
      <c r="AR159" s="53">
        <f t="shared" si="120"/>
        <v>0</v>
      </c>
      <c r="AS159" s="53">
        <f t="shared" si="121"/>
        <v>6.0205999132795505</v>
      </c>
      <c r="AT159" s="53" t="e">
        <f t="shared" si="122"/>
        <v>#N/A</v>
      </c>
      <c r="AU159" s="53" t="e">
        <f t="shared" si="123"/>
        <v>#N/A</v>
      </c>
      <c r="AW159" s="37"/>
    </row>
    <row r="160" spans="2:49">
      <c r="B160" s="35"/>
      <c r="C160" s="36"/>
      <c r="D160" s="36"/>
      <c r="E160" s="37"/>
      <c r="F160" s="37">
        <v>156</v>
      </c>
      <c r="G160" s="37">
        <v>188.81217525718469</v>
      </c>
      <c r="H160" s="37">
        <v>188.81217525718469</v>
      </c>
      <c r="I160" s="52">
        <v>5.2962686258864435</v>
      </c>
      <c r="L160" s="37">
        <f t="shared" si="107"/>
        <v>0</v>
      </c>
      <c r="M160" s="37">
        <f t="shared" si="97"/>
        <v>0</v>
      </c>
      <c r="N160" s="37">
        <f t="shared" si="98"/>
        <v>1</v>
      </c>
      <c r="O160" s="37">
        <f t="shared" si="99"/>
        <v>0</v>
      </c>
      <c r="Q160" s="37">
        <f t="shared" si="108"/>
        <v>2</v>
      </c>
      <c r="R160" s="37">
        <f t="shared" si="109"/>
        <v>0</v>
      </c>
      <c r="S160" s="37">
        <f t="shared" si="100"/>
        <v>2</v>
      </c>
      <c r="V160" s="37">
        <f t="shared" si="110"/>
        <v>0</v>
      </c>
      <c r="W160" s="37">
        <f t="shared" si="101"/>
        <v>0</v>
      </c>
      <c r="X160" s="37">
        <f t="shared" si="111"/>
        <v>0.99999999999998679</v>
      </c>
      <c r="Y160" s="37">
        <f t="shared" si="112"/>
        <v>0</v>
      </c>
      <c r="AA160" s="37">
        <f t="shared" si="113"/>
        <v>1.9999999999999831</v>
      </c>
      <c r="AB160" s="37">
        <f t="shared" si="114"/>
        <v>0</v>
      </c>
      <c r="AC160" s="37">
        <f t="shared" si="102"/>
        <v>1.9999999999999831</v>
      </c>
      <c r="AE160" s="36">
        <v>0</v>
      </c>
      <c r="AF160" s="36">
        <f t="shared" si="115"/>
        <v>0</v>
      </c>
      <c r="AG160" s="36">
        <f t="shared" si="103"/>
        <v>6.0205999132796242</v>
      </c>
      <c r="AI160" s="36">
        <f t="shared" si="116"/>
        <v>-3.182280639625853E-14</v>
      </c>
      <c r="AJ160" s="36">
        <f t="shared" si="117"/>
        <v>-1.1475496851984192E-13</v>
      </c>
      <c r="AK160" s="36">
        <f t="shared" si="118"/>
        <v>6.0205999132795505</v>
      </c>
      <c r="AM160" s="36">
        <f t="shared" si="119"/>
        <v>0</v>
      </c>
      <c r="AN160" s="36">
        <f t="shared" si="104"/>
        <v>6.0205999132796242</v>
      </c>
      <c r="AO160" s="36" t="e">
        <f t="shared" si="105"/>
        <v>#N/A</v>
      </c>
      <c r="AP160" s="36" t="e">
        <f t="shared" si="106"/>
        <v>#N/A</v>
      </c>
      <c r="AR160" s="36">
        <f t="shared" si="120"/>
        <v>0</v>
      </c>
      <c r="AS160" s="36">
        <f t="shared" si="121"/>
        <v>6.0205999132795505</v>
      </c>
      <c r="AT160" s="36" t="e">
        <f t="shared" si="122"/>
        <v>#N/A</v>
      </c>
      <c r="AU160" s="36" t="e">
        <f t="shared" si="123"/>
        <v>#N/A</v>
      </c>
      <c r="AW160" s="37"/>
    </row>
    <row r="161" spans="2:49">
      <c r="B161" s="35"/>
      <c r="C161" s="36"/>
      <c r="D161" s="36"/>
      <c r="E161" s="37"/>
      <c r="F161" s="49">
        <v>157</v>
      </c>
      <c r="G161" s="49">
        <v>191.54904702344822</v>
      </c>
      <c r="H161" s="49">
        <v>191.54904702344822</v>
      </c>
      <c r="I161" s="49">
        <v>5.2205950149028215</v>
      </c>
      <c r="K161" s="49"/>
      <c r="L161" s="49">
        <f t="shared" si="107"/>
        <v>0</v>
      </c>
      <c r="M161" s="49">
        <f t="shared" si="97"/>
        <v>0</v>
      </c>
      <c r="N161" s="49">
        <f t="shared" si="98"/>
        <v>1</v>
      </c>
      <c r="O161" s="49">
        <f t="shared" si="99"/>
        <v>0</v>
      </c>
      <c r="Q161" s="49">
        <f t="shared" si="108"/>
        <v>2</v>
      </c>
      <c r="R161" s="49">
        <f t="shared" si="109"/>
        <v>0</v>
      </c>
      <c r="S161" s="49">
        <f t="shared" si="100"/>
        <v>2</v>
      </c>
      <c r="U161" s="49"/>
      <c r="V161" s="49">
        <f t="shared" si="110"/>
        <v>0</v>
      </c>
      <c r="W161" s="49">
        <f t="shared" si="101"/>
        <v>0</v>
      </c>
      <c r="X161" s="49">
        <f t="shared" si="111"/>
        <v>0.99999999999998679</v>
      </c>
      <c r="Y161" s="49">
        <f t="shared" si="112"/>
        <v>0</v>
      </c>
      <c r="AA161" s="49">
        <f t="shared" si="113"/>
        <v>1.9999999999999831</v>
      </c>
      <c r="AB161" s="49">
        <f t="shared" si="114"/>
        <v>0</v>
      </c>
      <c r="AC161" s="49">
        <f t="shared" si="102"/>
        <v>1.9999999999999831</v>
      </c>
      <c r="AE161" s="53">
        <v>0</v>
      </c>
      <c r="AF161" s="53">
        <f t="shared" si="115"/>
        <v>0</v>
      </c>
      <c r="AG161" s="53">
        <f t="shared" si="103"/>
        <v>6.0205999132796242</v>
      </c>
      <c r="AI161" s="53">
        <f t="shared" si="116"/>
        <v>-3.182280639625853E-14</v>
      </c>
      <c r="AJ161" s="53">
        <f t="shared" si="117"/>
        <v>-1.1475496851984192E-13</v>
      </c>
      <c r="AK161" s="53">
        <f t="shared" si="118"/>
        <v>6.0205999132795505</v>
      </c>
      <c r="AM161" s="53">
        <f t="shared" si="119"/>
        <v>0</v>
      </c>
      <c r="AN161" s="53">
        <f t="shared" si="104"/>
        <v>6.0205999132796242</v>
      </c>
      <c r="AO161" s="53" t="e">
        <f t="shared" si="105"/>
        <v>#N/A</v>
      </c>
      <c r="AP161" s="53" t="e">
        <f t="shared" si="106"/>
        <v>#N/A</v>
      </c>
      <c r="AR161" s="53">
        <f t="shared" si="120"/>
        <v>0</v>
      </c>
      <c r="AS161" s="53">
        <f t="shared" si="121"/>
        <v>6.0205999132795505</v>
      </c>
      <c r="AT161" s="53" t="e">
        <f t="shared" si="122"/>
        <v>#N/A</v>
      </c>
      <c r="AU161" s="53" t="e">
        <f t="shared" si="123"/>
        <v>#N/A</v>
      </c>
      <c r="AW161" s="37"/>
    </row>
    <row r="162" spans="2:49">
      <c r="B162" s="35"/>
      <c r="C162" s="36"/>
      <c r="D162" s="36"/>
      <c r="E162" s="37"/>
      <c r="F162" s="37">
        <v>158</v>
      </c>
      <c r="G162" s="37">
        <v>194.32559031542129</v>
      </c>
      <c r="H162" s="37">
        <v>194.32559031542129</v>
      </c>
      <c r="I162" s="52">
        <v>5.1460026359721391</v>
      </c>
      <c r="L162" s="37">
        <f t="shared" si="107"/>
        <v>0</v>
      </c>
      <c r="M162" s="37">
        <f t="shared" si="97"/>
        <v>0</v>
      </c>
      <c r="N162" s="37">
        <f t="shared" si="98"/>
        <v>1</v>
      </c>
      <c r="O162" s="37">
        <f t="shared" si="99"/>
        <v>0</v>
      </c>
      <c r="Q162" s="37">
        <f t="shared" si="108"/>
        <v>2</v>
      </c>
      <c r="R162" s="37">
        <f t="shared" si="109"/>
        <v>0</v>
      </c>
      <c r="S162" s="37">
        <f t="shared" si="100"/>
        <v>2</v>
      </c>
      <c r="V162" s="37">
        <f t="shared" si="110"/>
        <v>0</v>
      </c>
      <c r="W162" s="37">
        <f t="shared" si="101"/>
        <v>0</v>
      </c>
      <c r="X162" s="37">
        <f t="shared" si="111"/>
        <v>0.99999999999998679</v>
      </c>
      <c r="Y162" s="37">
        <f t="shared" si="112"/>
        <v>0</v>
      </c>
      <c r="AA162" s="37">
        <f t="shared" si="113"/>
        <v>1.9999999999999831</v>
      </c>
      <c r="AB162" s="37">
        <f t="shared" si="114"/>
        <v>0</v>
      </c>
      <c r="AC162" s="37">
        <f t="shared" si="102"/>
        <v>1.9999999999999831</v>
      </c>
      <c r="AE162" s="36">
        <v>0</v>
      </c>
      <c r="AF162" s="36">
        <f t="shared" si="115"/>
        <v>0</v>
      </c>
      <c r="AG162" s="36">
        <f t="shared" si="103"/>
        <v>6.0205999132796242</v>
      </c>
      <c r="AI162" s="36">
        <f t="shared" si="116"/>
        <v>-3.182280639625853E-14</v>
      </c>
      <c r="AJ162" s="36">
        <f t="shared" si="117"/>
        <v>-1.1475496851984192E-13</v>
      </c>
      <c r="AK162" s="36">
        <f t="shared" si="118"/>
        <v>6.0205999132795505</v>
      </c>
      <c r="AM162" s="36">
        <f t="shared" si="119"/>
        <v>0</v>
      </c>
      <c r="AN162" s="36">
        <f t="shared" si="104"/>
        <v>6.0205999132796242</v>
      </c>
      <c r="AO162" s="36" t="e">
        <f t="shared" si="105"/>
        <v>#N/A</v>
      </c>
      <c r="AP162" s="36" t="e">
        <f t="shared" si="106"/>
        <v>#N/A</v>
      </c>
      <c r="AR162" s="36">
        <f t="shared" si="120"/>
        <v>0</v>
      </c>
      <c r="AS162" s="36">
        <f t="shared" si="121"/>
        <v>6.0205999132795505</v>
      </c>
      <c r="AT162" s="36" t="e">
        <f t="shared" si="122"/>
        <v>#N/A</v>
      </c>
      <c r="AU162" s="36" t="e">
        <f t="shared" si="123"/>
        <v>#N/A</v>
      </c>
      <c r="AW162" s="37"/>
    </row>
    <row r="163" spans="2:49">
      <c r="B163" s="35"/>
      <c r="C163" s="36"/>
      <c r="D163" s="36"/>
      <c r="E163" s="37"/>
      <c r="F163" s="49">
        <v>159</v>
      </c>
      <c r="G163" s="49">
        <v>197.14238018012327</v>
      </c>
      <c r="H163" s="49">
        <v>197.14238018012327</v>
      </c>
      <c r="I163" s="49">
        <v>5.0724760403436795</v>
      </c>
      <c r="K163" s="49"/>
      <c r="L163" s="49">
        <f t="shared" si="107"/>
        <v>0</v>
      </c>
      <c r="M163" s="49">
        <f t="shared" si="97"/>
        <v>0</v>
      </c>
      <c r="N163" s="49">
        <f t="shared" si="98"/>
        <v>1</v>
      </c>
      <c r="O163" s="49">
        <f t="shared" si="99"/>
        <v>0</v>
      </c>
      <c r="Q163" s="49">
        <f t="shared" si="108"/>
        <v>2</v>
      </c>
      <c r="R163" s="49">
        <f t="shared" si="109"/>
        <v>0</v>
      </c>
      <c r="S163" s="49">
        <f t="shared" si="100"/>
        <v>2</v>
      </c>
      <c r="U163" s="49"/>
      <c r="V163" s="49">
        <f t="shared" si="110"/>
        <v>0</v>
      </c>
      <c r="W163" s="49">
        <f t="shared" si="101"/>
        <v>0</v>
      </c>
      <c r="X163" s="49">
        <f t="shared" si="111"/>
        <v>0.99999999999998679</v>
      </c>
      <c r="Y163" s="49">
        <f t="shared" si="112"/>
        <v>0</v>
      </c>
      <c r="AA163" s="49">
        <f t="shared" si="113"/>
        <v>1.9999999999999831</v>
      </c>
      <c r="AB163" s="49">
        <f t="shared" si="114"/>
        <v>0</v>
      </c>
      <c r="AC163" s="49">
        <f t="shared" si="102"/>
        <v>1.9999999999999831</v>
      </c>
      <c r="AE163" s="53">
        <v>0</v>
      </c>
      <c r="AF163" s="53">
        <f t="shared" si="115"/>
        <v>0</v>
      </c>
      <c r="AG163" s="53">
        <f t="shared" si="103"/>
        <v>6.0205999132796242</v>
      </c>
      <c r="AI163" s="53">
        <f t="shared" si="116"/>
        <v>-3.182280639625853E-14</v>
      </c>
      <c r="AJ163" s="53">
        <f t="shared" si="117"/>
        <v>-1.1475496851984192E-13</v>
      </c>
      <c r="AK163" s="53">
        <f t="shared" si="118"/>
        <v>6.0205999132795505</v>
      </c>
      <c r="AM163" s="53">
        <f t="shared" si="119"/>
        <v>0</v>
      </c>
      <c r="AN163" s="53">
        <f t="shared" si="104"/>
        <v>6.0205999132796242</v>
      </c>
      <c r="AO163" s="53" t="e">
        <f t="shared" si="105"/>
        <v>#N/A</v>
      </c>
      <c r="AP163" s="53" t="e">
        <f t="shared" si="106"/>
        <v>#N/A</v>
      </c>
      <c r="AR163" s="53">
        <f t="shared" si="120"/>
        <v>0</v>
      </c>
      <c r="AS163" s="53">
        <f t="shared" si="121"/>
        <v>6.0205999132795505</v>
      </c>
      <c r="AT163" s="53" t="e">
        <f t="shared" si="122"/>
        <v>#N/A</v>
      </c>
      <c r="AU163" s="53" t="e">
        <f t="shared" si="123"/>
        <v>#N/A</v>
      </c>
      <c r="AW163" s="37"/>
    </row>
    <row r="164" spans="2:49">
      <c r="B164" s="35"/>
      <c r="C164" s="36"/>
      <c r="D164" s="36"/>
      <c r="E164" s="37"/>
      <c r="F164" s="37">
        <v>160</v>
      </c>
      <c r="G164" s="37">
        <v>200</v>
      </c>
      <c r="H164" s="37">
        <v>200</v>
      </c>
      <c r="I164" s="52">
        <v>5</v>
      </c>
      <c r="L164" s="37">
        <f t="shared" si="107"/>
        <v>0</v>
      </c>
      <c r="M164" s="37">
        <f t="shared" si="97"/>
        <v>0</v>
      </c>
      <c r="N164" s="37">
        <f t="shared" si="98"/>
        <v>1</v>
      </c>
      <c r="O164" s="37">
        <f t="shared" si="99"/>
        <v>0</v>
      </c>
      <c r="Q164" s="37">
        <f t="shared" si="108"/>
        <v>2</v>
      </c>
      <c r="R164" s="37">
        <f t="shared" si="109"/>
        <v>0</v>
      </c>
      <c r="S164" s="37">
        <f t="shared" si="100"/>
        <v>2</v>
      </c>
      <c r="V164" s="37">
        <f t="shared" si="110"/>
        <v>0</v>
      </c>
      <c r="W164" s="37">
        <f t="shared" si="101"/>
        <v>0</v>
      </c>
      <c r="X164" s="37">
        <f t="shared" si="111"/>
        <v>0.99999999999998679</v>
      </c>
      <c r="Y164" s="37">
        <f t="shared" si="112"/>
        <v>0</v>
      </c>
      <c r="AA164" s="37">
        <f t="shared" si="113"/>
        <v>1.9999999999999831</v>
      </c>
      <c r="AB164" s="37">
        <f t="shared" si="114"/>
        <v>0</v>
      </c>
      <c r="AC164" s="37">
        <f t="shared" si="102"/>
        <v>1.9999999999999831</v>
      </c>
      <c r="AE164" s="36">
        <v>0</v>
      </c>
      <c r="AF164" s="36">
        <f t="shared" si="115"/>
        <v>0</v>
      </c>
      <c r="AG164" s="36">
        <f t="shared" si="103"/>
        <v>6.0205999132796242</v>
      </c>
      <c r="AI164" s="36">
        <f t="shared" si="116"/>
        <v>-3.182280639625853E-14</v>
      </c>
      <c r="AJ164" s="36">
        <f t="shared" si="117"/>
        <v>-1.1475496851984192E-13</v>
      </c>
      <c r="AK164" s="36">
        <f t="shared" si="118"/>
        <v>6.0205999132795505</v>
      </c>
      <c r="AM164" s="36">
        <f t="shared" si="119"/>
        <v>0</v>
      </c>
      <c r="AN164" s="36">
        <f t="shared" si="104"/>
        <v>6.0205999132796242</v>
      </c>
      <c r="AO164" s="36" t="e">
        <f t="shared" si="105"/>
        <v>#N/A</v>
      </c>
      <c r="AP164" s="36" t="e">
        <f t="shared" si="106"/>
        <v>#N/A</v>
      </c>
      <c r="AR164" s="36">
        <f t="shared" si="120"/>
        <v>0</v>
      </c>
      <c r="AS164" s="36">
        <f t="shared" si="121"/>
        <v>6.0205999132795505</v>
      </c>
      <c r="AT164" s="36" t="e">
        <f t="shared" si="122"/>
        <v>#N/A</v>
      </c>
      <c r="AU164" s="36" t="e">
        <f t="shared" si="123"/>
        <v>#N/A</v>
      </c>
      <c r="AW164" s="37"/>
    </row>
    <row r="165" spans="2:49">
      <c r="B165" s="35"/>
      <c r="C165" s="36"/>
      <c r="D165" s="36"/>
      <c r="E165" s="37"/>
      <c r="F165" s="49">
        <v>161</v>
      </c>
      <c r="G165" s="49">
        <v>202.89904161374736</v>
      </c>
      <c r="H165" s="49">
        <v>202.89904161374736</v>
      </c>
      <c r="I165" s="49">
        <v>4.9285595045030774</v>
      </c>
      <c r="K165" s="49"/>
      <c r="L165" s="49">
        <f t="shared" si="107"/>
        <v>0</v>
      </c>
      <c r="M165" s="49">
        <f t="shared" si="97"/>
        <v>0</v>
      </c>
      <c r="N165" s="49">
        <f t="shared" si="98"/>
        <v>1</v>
      </c>
      <c r="O165" s="49">
        <f t="shared" si="99"/>
        <v>0</v>
      </c>
      <c r="Q165" s="49">
        <f t="shared" si="108"/>
        <v>2</v>
      </c>
      <c r="R165" s="49">
        <f t="shared" si="109"/>
        <v>0</v>
      </c>
      <c r="S165" s="49">
        <f t="shared" si="100"/>
        <v>2</v>
      </c>
      <c r="U165" s="49"/>
      <c r="V165" s="49">
        <f t="shared" si="110"/>
        <v>0</v>
      </c>
      <c r="W165" s="49">
        <f t="shared" si="101"/>
        <v>0</v>
      </c>
      <c r="X165" s="49">
        <f t="shared" si="111"/>
        <v>0.99999999999998679</v>
      </c>
      <c r="Y165" s="49">
        <f t="shared" si="112"/>
        <v>0</v>
      </c>
      <c r="AA165" s="49">
        <f t="shared" si="113"/>
        <v>1.9999999999999831</v>
      </c>
      <c r="AB165" s="49">
        <f t="shared" si="114"/>
        <v>0</v>
      </c>
      <c r="AC165" s="49">
        <f t="shared" si="102"/>
        <v>1.9999999999999831</v>
      </c>
      <c r="AE165" s="53">
        <v>0</v>
      </c>
      <c r="AF165" s="53">
        <f t="shared" si="115"/>
        <v>0</v>
      </c>
      <c r="AG165" s="53">
        <f t="shared" si="103"/>
        <v>6.0205999132796242</v>
      </c>
      <c r="AI165" s="53">
        <f t="shared" si="116"/>
        <v>-3.182280639625853E-14</v>
      </c>
      <c r="AJ165" s="53">
        <f t="shared" si="117"/>
        <v>-1.1475496851984192E-13</v>
      </c>
      <c r="AK165" s="53">
        <f t="shared" si="118"/>
        <v>6.0205999132795505</v>
      </c>
      <c r="AM165" s="53">
        <f t="shared" si="119"/>
        <v>0</v>
      </c>
      <c r="AN165" s="53">
        <f t="shared" si="104"/>
        <v>6.0205999132796242</v>
      </c>
      <c r="AO165" s="53" t="e">
        <f t="shared" si="105"/>
        <v>#N/A</v>
      </c>
      <c r="AP165" s="53" t="e">
        <f t="shared" si="106"/>
        <v>#N/A</v>
      </c>
      <c r="AR165" s="53">
        <f t="shared" si="120"/>
        <v>0</v>
      </c>
      <c r="AS165" s="53">
        <f t="shared" si="121"/>
        <v>6.0205999132795505</v>
      </c>
      <c r="AT165" s="53" t="e">
        <f t="shared" si="122"/>
        <v>#N/A</v>
      </c>
      <c r="AU165" s="53" t="e">
        <f t="shared" si="123"/>
        <v>#N/A</v>
      </c>
      <c r="AW165" s="37"/>
    </row>
    <row r="166" spans="2:49">
      <c r="B166" s="35"/>
      <c r="C166" s="36"/>
      <c r="D166" s="36"/>
      <c r="E166" s="37"/>
      <c r="F166" s="37">
        <v>162</v>
      </c>
      <c r="G166" s="37">
        <v>205.84010543888564</v>
      </c>
      <c r="H166" s="37">
        <v>205.84010543888564</v>
      </c>
      <c r="I166" s="52">
        <v>4.8581397578855308</v>
      </c>
      <c r="L166" s="37">
        <f t="shared" si="107"/>
        <v>0</v>
      </c>
      <c r="M166" s="37">
        <f t="shared" si="97"/>
        <v>0</v>
      </c>
      <c r="N166" s="37">
        <f t="shared" si="98"/>
        <v>1</v>
      </c>
      <c r="O166" s="37">
        <f t="shared" si="99"/>
        <v>0</v>
      </c>
      <c r="Q166" s="37">
        <f t="shared" si="108"/>
        <v>2</v>
      </c>
      <c r="R166" s="37">
        <f t="shared" si="109"/>
        <v>0</v>
      </c>
      <c r="S166" s="37">
        <f t="shared" si="100"/>
        <v>2</v>
      </c>
      <c r="V166" s="37">
        <f t="shared" si="110"/>
        <v>0</v>
      </c>
      <c r="W166" s="37">
        <f t="shared" si="101"/>
        <v>0</v>
      </c>
      <c r="X166" s="37">
        <f t="shared" si="111"/>
        <v>0.99999999999998679</v>
      </c>
      <c r="Y166" s="37">
        <f t="shared" si="112"/>
        <v>0</v>
      </c>
      <c r="AA166" s="37">
        <f t="shared" si="113"/>
        <v>1.9999999999999831</v>
      </c>
      <c r="AB166" s="37">
        <f t="shared" si="114"/>
        <v>0</v>
      </c>
      <c r="AC166" s="37">
        <f t="shared" si="102"/>
        <v>1.9999999999999831</v>
      </c>
      <c r="AE166" s="36">
        <v>0</v>
      </c>
      <c r="AF166" s="36">
        <f t="shared" si="115"/>
        <v>0</v>
      </c>
      <c r="AG166" s="36">
        <f t="shared" si="103"/>
        <v>6.0205999132796242</v>
      </c>
      <c r="AI166" s="36">
        <f t="shared" si="116"/>
        <v>-3.182280639625853E-14</v>
      </c>
      <c r="AJ166" s="36">
        <f t="shared" si="117"/>
        <v>-1.1475496851984192E-13</v>
      </c>
      <c r="AK166" s="36">
        <f t="shared" si="118"/>
        <v>6.0205999132795505</v>
      </c>
      <c r="AM166" s="36">
        <f t="shared" si="119"/>
        <v>0</v>
      </c>
      <c r="AN166" s="36">
        <f t="shared" si="104"/>
        <v>6.0205999132796242</v>
      </c>
      <c r="AO166" s="36" t="e">
        <f t="shared" si="105"/>
        <v>#N/A</v>
      </c>
      <c r="AP166" s="36" t="e">
        <f t="shared" si="106"/>
        <v>#N/A</v>
      </c>
      <c r="AR166" s="36">
        <f t="shared" si="120"/>
        <v>0</v>
      </c>
      <c r="AS166" s="36">
        <f t="shared" si="121"/>
        <v>6.0205999132795505</v>
      </c>
      <c r="AT166" s="36" t="e">
        <f t="shared" si="122"/>
        <v>#N/A</v>
      </c>
      <c r="AU166" s="36" t="e">
        <f t="shared" si="123"/>
        <v>#N/A</v>
      </c>
      <c r="AW166" s="37"/>
    </row>
    <row r="167" spans="2:49">
      <c r="B167" s="35"/>
      <c r="C167" s="36"/>
      <c r="D167" s="36"/>
      <c r="E167" s="37"/>
      <c r="F167" s="49">
        <v>163</v>
      </c>
      <c r="G167" s="49">
        <v>208.82380059611296</v>
      </c>
      <c r="H167" s="49">
        <v>208.82380059611296</v>
      </c>
      <c r="I167" s="49">
        <v>4.7887261755862038</v>
      </c>
      <c r="K167" s="49"/>
      <c r="L167" s="49">
        <f t="shared" si="107"/>
        <v>0</v>
      </c>
      <c r="M167" s="49">
        <f t="shared" si="97"/>
        <v>0</v>
      </c>
      <c r="N167" s="49">
        <f t="shared" si="98"/>
        <v>1</v>
      </c>
      <c r="O167" s="49">
        <f t="shared" si="99"/>
        <v>0</v>
      </c>
      <c r="Q167" s="49">
        <f t="shared" si="108"/>
        <v>2</v>
      </c>
      <c r="R167" s="49">
        <f t="shared" si="109"/>
        <v>0</v>
      </c>
      <c r="S167" s="49">
        <f t="shared" si="100"/>
        <v>2</v>
      </c>
      <c r="U167" s="49"/>
      <c r="V167" s="49">
        <f t="shared" si="110"/>
        <v>0</v>
      </c>
      <c r="W167" s="49">
        <f t="shared" si="101"/>
        <v>0</v>
      </c>
      <c r="X167" s="49">
        <f t="shared" si="111"/>
        <v>0.99999999999998679</v>
      </c>
      <c r="Y167" s="49">
        <f t="shared" si="112"/>
        <v>0</v>
      </c>
      <c r="AA167" s="49">
        <f t="shared" si="113"/>
        <v>1.9999999999999831</v>
      </c>
      <c r="AB167" s="49">
        <f t="shared" si="114"/>
        <v>0</v>
      </c>
      <c r="AC167" s="49">
        <f t="shared" si="102"/>
        <v>1.9999999999999831</v>
      </c>
      <c r="AE167" s="53">
        <v>0</v>
      </c>
      <c r="AF167" s="53">
        <f t="shared" si="115"/>
        <v>0</v>
      </c>
      <c r="AG167" s="53">
        <f t="shared" si="103"/>
        <v>6.0205999132796242</v>
      </c>
      <c r="AI167" s="53">
        <f t="shared" si="116"/>
        <v>-3.182280639625853E-14</v>
      </c>
      <c r="AJ167" s="53">
        <f t="shared" si="117"/>
        <v>-1.1475496851984192E-13</v>
      </c>
      <c r="AK167" s="53">
        <f t="shared" si="118"/>
        <v>6.0205999132795505</v>
      </c>
      <c r="AM167" s="53">
        <f t="shared" si="119"/>
        <v>0</v>
      </c>
      <c r="AN167" s="53">
        <f t="shared" si="104"/>
        <v>6.0205999132796242</v>
      </c>
      <c r="AO167" s="53" t="e">
        <f t="shared" si="105"/>
        <v>#N/A</v>
      </c>
      <c r="AP167" s="53" t="e">
        <f t="shared" si="106"/>
        <v>#N/A</v>
      </c>
      <c r="AR167" s="53">
        <f t="shared" si="120"/>
        <v>0</v>
      </c>
      <c r="AS167" s="53">
        <f t="shared" si="121"/>
        <v>6.0205999132795505</v>
      </c>
      <c r="AT167" s="53" t="e">
        <f t="shared" si="122"/>
        <v>#N/A</v>
      </c>
      <c r="AU167" s="53" t="e">
        <f t="shared" si="123"/>
        <v>#N/A</v>
      </c>
      <c r="AW167" s="37"/>
    </row>
    <row r="168" spans="2:49">
      <c r="B168" s="35"/>
      <c r="C168" s="36"/>
      <c r="D168" s="36"/>
      <c r="E168" s="37"/>
      <c r="F168" s="37">
        <v>164</v>
      </c>
      <c r="G168" s="37">
        <v>211.85074503545778</v>
      </c>
      <c r="H168" s="37">
        <v>211.85074503545778</v>
      </c>
      <c r="I168" s="52">
        <v>4.7203043814296173</v>
      </c>
      <c r="L168" s="37">
        <f t="shared" si="107"/>
        <v>0</v>
      </c>
      <c r="M168" s="37">
        <f t="shared" si="97"/>
        <v>0</v>
      </c>
      <c r="N168" s="37">
        <f t="shared" si="98"/>
        <v>1</v>
      </c>
      <c r="O168" s="37">
        <f t="shared" si="99"/>
        <v>0</v>
      </c>
      <c r="Q168" s="37">
        <f t="shared" si="108"/>
        <v>2</v>
      </c>
      <c r="R168" s="37">
        <f t="shared" si="109"/>
        <v>0</v>
      </c>
      <c r="S168" s="37">
        <f t="shared" si="100"/>
        <v>2</v>
      </c>
      <c r="V168" s="37">
        <f t="shared" si="110"/>
        <v>0</v>
      </c>
      <c r="W168" s="37">
        <f t="shared" si="101"/>
        <v>0</v>
      </c>
      <c r="X168" s="37">
        <f t="shared" si="111"/>
        <v>0.99999999999998679</v>
      </c>
      <c r="Y168" s="37">
        <f t="shared" si="112"/>
        <v>0</v>
      </c>
      <c r="AA168" s="37">
        <f t="shared" si="113"/>
        <v>1.9999999999999831</v>
      </c>
      <c r="AB168" s="37">
        <f t="shared" si="114"/>
        <v>0</v>
      </c>
      <c r="AC168" s="37">
        <f t="shared" si="102"/>
        <v>1.9999999999999831</v>
      </c>
      <c r="AE168" s="36">
        <v>0</v>
      </c>
      <c r="AF168" s="36">
        <f t="shared" si="115"/>
        <v>0</v>
      </c>
      <c r="AG168" s="36">
        <f t="shared" si="103"/>
        <v>6.0205999132796242</v>
      </c>
      <c r="AI168" s="36">
        <f t="shared" si="116"/>
        <v>-3.182280639625853E-14</v>
      </c>
      <c r="AJ168" s="36">
        <f t="shared" si="117"/>
        <v>-1.1475496851984192E-13</v>
      </c>
      <c r="AK168" s="36">
        <f t="shared" si="118"/>
        <v>6.0205999132795505</v>
      </c>
      <c r="AM168" s="36">
        <f t="shared" si="119"/>
        <v>0</v>
      </c>
      <c r="AN168" s="36">
        <f t="shared" si="104"/>
        <v>6.0205999132796242</v>
      </c>
      <c r="AO168" s="36" t="e">
        <f t="shared" si="105"/>
        <v>#N/A</v>
      </c>
      <c r="AP168" s="36" t="e">
        <f t="shared" si="106"/>
        <v>#N/A</v>
      </c>
      <c r="AR168" s="36">
        <f t="shared" si="120"/>
        <v>0</v>
      </c>
      <c r="AS168" s="36">
        <f t="shared" si="121"/>
        <v>6.0205999132795505</v>
      </c>
      <c r="AT168" s="36" t="e">
        <f t="shared" si="122"/>
        <v>#N/A</v>
      </c>
      <c r="AU168" s="36" t="e">
        <f t="shared" si="123"/>
        <v>#N/A</v>
      </c>
      <c r="AW168" s="37"/>
    </row>
    <row r="169" spans="2:49">
      <c r="B169" s="35"/>
      <c r="C169" s="36"/>
      <c r="D169" s="36"/>
      <c r="E169" s="37"/>
      <c r="F169" s="49">
        <v>165</v>
      </c>
      <c r="G169" s="49">
        <v>214.92156566426357</v>
      </c>
      <c r="H169" s="49">
        <v>214.92156566426357</v>
      </c>
      <c r="I169" s="49">
        <v>4.6528602046484933</v>
      </c>
      <c r="K169" s="49"/>
      <c r="L169" s="49">
        <f t="shared" si="107"/>
        <v>0</v>
      </c>
      <c r="M169" s="49">
        <f t="shared" si="97"/>
        <v>0</v>
      </c>
      <c r="N169" s="49">
        <f t="shared" si="98"/>
        <v>1</v>
      </c>
      <c r="O169" s="49">
        <f t="shared" si="99"/>
        <v>0</v>
      </c>
      <c r="Q169" s="49">
        <f t="shared" si="108"/>
        <v>2</v>
      </c>
      <c r="R169" s="49">
        <f t="shared" si="109"/>
        <v>0</v>
      </c>
      <c r="S169" s="49">
        <f t="shared" si="100"/>
        <v>2</v>
      </c>
      <c r="U169" s="49"/>
      <c r="V169" s="49">
        <f t="shared" si="110"/>
        <v>0</v>
      </c>
      <c r="W169" s="49">
        <f t="shared" si="101"/>
        <v>0</v>
      </c>
      <c r="X169" s="49">
        <f t="shared" si="111"/>
        <v>0.99999999999998679</v>
      </c>
      <c r="Y169" s="49">
        <f t="shared" si="112"/>
        <v>0</v>
      </c>
      <c r="AA169" s="49">
        <f t="shared" si="113"/>
        <v>1.9999999999999831</v>
      </c>
      <c r="AB169" s="49">
        <f t="shared" si="114"/>
        <v>0</v>
      </c>
      <c r="AC169" s="49">
        <f t="shared" si="102"/>
        <v>1.9999999999999831</v>
      </c>
      <c r="AE169" s="53">
        <v>0</v>
      </c>
      <c r="AF169" s="53">
        <f t="shared" si="115"/>
        <v>0</v>
      </c>
      <c r="AG169" s="53">
        <f t="shared" si="103"/>
        <v>6.0205999132796242</v>
      </c>
      <c r="AI169" s="53">
        <f t="shared" si="116"/>
        <v>-3.182280639625853E-14</v>
      </c>
      <c r="AJ169" s="53">
        <f t="shared" si="117"/>
        <v>-1.1475496851984192E-13</v>
      </c>
      <c r="AK169" s="53">
        <f t="shared" si="118"/>
        <v>6.0205999132795505</v>
      </c>
      <c r="AM169" s="53">
        <f t="shared" si="119"/>
        <v>0</v>
      </c>
      <c r="AN169" s="53">
        <f t="shared" si="104"/>
        <v>6.0205999132796242</v>
      </c>
      <c r="AO169" s="53" t="e">
        <f t="shared" si="105"/>
        <v>#N/A</v>
      </c>
      <c r="AP169" s="53" t="e">
        <f t="shared" si="106"/>
        <v>#N/A</v>
      </c>
      <c r="AR169" s="53">
        <f t="shared" si="120"/>
        <v>0</v>
      </c>
      <c r="AS169" s="53">
        <f t="shared" si="121"/>
        <v>6.0205999132795505</v>
      </c>
      <c r="AT169" s="53" t="e">
        <f t="shared" si="122"/>
        <v>#N/A</v>
      </c>
      <c r="AU169" s="53" t="e">
        <f t="shared" si="123"/>
        <v>#N/A</v>
      </c>
      <c r="AW169" s="37"/>
    </row>
    <row r="170" spans="2:49">
      <c r="B170" s="35"/>
      <c r="C170" s="36"/>
      <c r="D170" s="36"/>
      <c r="E170" s="37"/>
      <c r="F170" s="37">
        <v>166</v>
      </c>
      <c r="G170" s="37">
        <v>218.0368984770256</v>
      </c>
      <c r="H170" s="37">
        <v>218.0368984770256</v>
      </c>
      <c r="I170" s="52">
        <v>4.586379676948896</v>
      </c>
      <c r="L170" s="37">
        <f t="shared" si="107"/>
        <v>0</v>
      </c>
      <c r="M170" s="37">
        <f t="shared" si="97"/>
        <v>0</v>
      </c>
      <c r="N170" s="37">
        <f t="shared" si="98"/>
        <v>1</v>
      </c>
      <c r="O170" s="37">
        <f t="shared" si="99"/>
        <v>0</v>
      </c>
      <c r="Q170" s="37">
        <f t="shared" si="108"/>
        <v>2</v>
      </c>
      <c r="R170" s="37">
        <f t="shared" si="109"/>
        <v>0</v>
      </c>
      <c r="S170" s="37">
        <f t="shared" si="100"/>
        <v>2</v>
      </c>
      <c r="V170" s="37">
        <f t="shared" si="110"/>
        <v>0</v>
      </c>
      <c r="W170" s="37">
        <f t="shared" si="101"/>
        <v>0</v>
      </c>
      <c r="X170" s="37">
        <f t="shared" si="111"/>
        <v>0.99999999999998679</v>
      </c>
      <c r="Y170" s="37">
        <f t="shared" si="112"/>
        <v>0</v>
      </c>
      <c r="AA170" s="37">
        <f t="shared" si="113"/>
        <v>1.9999999999999831</v>
      </c>
      <c r="AB170" s="37">
        <f t="shared" si="114"/>
        <v>0</v>
      </c>
      <c r="AC170" s="37">
        <f t="shared" si="102"/>
        <v>1.9999999999999831</v>
      </c>
      <c r="AE170" s="36">
        <v>0</v>
      </c>
      <c r="AF170" s="36">
        <f t="shared" si="115"/>
        <v>0</v>
      </c>
      <c r="AG170" s="36">
        <f t="shared" si="103"/>
        <v>6.0205999132796242</v>
      </c>
      <c r="AI170" s="36">
        <f t="shared" si="116"/>
        <v>-3.182280639625853E-14</v>
      </c>
      <c r="AJ170" s="36">
        <f t="shared" si="117"/>
        <v>-1.1475496851984192E-13</v>
      </c>
      <c r="AK170" s="36">
        <f t="shared" si="118"/>
        <v>6.0205999132795505</v>
      </c>
      <c r="AM170" s="36">
        <f t="shared" si="119"/>
        <v>0</v>
      </c>
      <c r="AN170" s="36">
        <f t="shared" si="104"/>
        <v>6.0205999132796242</v>
      </c>
      <c r="AO170" s="36" t="e">
        <f t="shared" si="105"/>
        <v>#N/A</v>
      </c>
      <c r="AP170" s="36" t="e">
        <f t="shared" si="106"/>
        <v>#N/A</v>
      </c>
      <c r="AR170" s="36">
        <f t="shared" si="120"/>
        <v>0</v>
      </c>
      <c r="AS170" s="36">
        <f t="shared" si="121"/>
        <v>6.0205999132795505</v>
      </c>
      <c r="AT170" s="36" t="e">
        <f t="shared" si="122"/>
        <v>#N/A</v>
      </c>
      <c r="AU170" s="36" t="e">
        <f t="shared" si="123"/>
        <v>#N/A</v>
      </c>
      <c r="AW170" s="37"/>
    </row>
    <row r="171" spans="2:49">
      <c r="B171" s="35"/>
      <c r="C171" s="36"/>
      <c r="D171" s="36"/>
      <c r="E171" s="37"/>
      <c r="F171" s="49">
        <v>167</v>
      </c>
      <c r="G171" s="49">
        <v>221.19738868711195</v>
      </c>
      <c r="H171" s="49">
        <v>221.19738868711195</v>
      </c>
      <c r="I171" s="49">
        <v>4.520849029617251</v>
      </c>
      <c r="K171" s="49"/>
      <c r="L171" s="49">
        <f t="shared" si="107"/>
        <v>0</v>
      </c>
      <c r="M171" s="49">
        <f t="shared" si="97"/>
        <v>0</v>
      </c>
      <c r="N171" s="49">
        <f t="shared" si="98"/>
        <v>1</v>
      </c>
      <c r="O171" s="49">
        <f t="shared" si="99"/>
        <v>0</v>
      </c>
      <c r="Q171" s="49">
        <f t="shared" si="108"/>
        <v>2</v>
      </c>
      <c r="R171" s="49">
        <f t="shared" si="109"/>
        <v>0</v>
      </c>
      <c r="S171" s="49">
        <f t="shared" si="100"/>
        <v>2</v>
      </c>
      <c r="U171" s="49"/>
      <c r="V171" s="49">
        <f t="shared" si="110"/>
        <v>0</v>
      </c>
      <c r="W171" s="49">
        <f t="shared" si="101"/>
        <v>0</v>
      </c>
      <c r="X171" s="49">
        <f t="shared" si="111"/>
        <v>0.99999999999998679</v>
      </c>
      <c r="Y171" s="49">
        <f t="shared" si="112"/>
        <v>0</v>
      </c>
      <c r="AA171" s="49">
        <f t="shared" si="113"/>
        <v>1.9999999999999831</v>
      </c>
      <c r="AB171" s="49">
        <f t="shared" si="114"/>
        <v>0</v>
      </c>
      <c r="AC171" s="49">
        <f t="shared" si="102"/>
        <v>1.9999999999999831</v>
      </c>
      <c r="AE171" s="53">
        <v>0</v>
      </c>
      <c r="AF171" s="53">
        <f t="shared" si="115"/>
        <v>0</v>
      </c>
      <c r="AG171" s="53">
        <f t="shared" si="103"/>
        <v>6.0205999132796242</v>
      </c>
      <c r="AI171" s="53">
        <f t="shared" si="116"/>
        <v>-3.182280639625853E-14</v>
      </c>
      <c r="AJ171" s="53">
        <f t="shared" si="117"/>
        <v>-1.1475496851984192E-13</v>
      </c>
      <c r="AK171" s="53">
        <f t="shared" si="118"/>
        <v>6.0205999132795505</v>
      </c>
      <c r="AM171" s="53">
        <f t="shared" si="119"/>
        <v>0</v>
      </c>
      <c r="AN171" s="53">
        <f t="shared" si="104"/>
        <v>6.0205999132796242</v>
      </c>
      <c r="AO171" s="53" t="e">
        <f t="shared" si="105"/>
        <v>#N/A</v>
      </c>
      <c r="AP171" s="53" t="e">
        <f t="shared" si="106"/>
        <v>#N/A</v>
      </c>
      <c r="AR171" s="53">
        <f t="shared" si="120"/>
        <v>0</v>
      </c>
      <c r="AS171" s="53">
        <f t="shared" si="121"/>
        <v>6.0205999132795505</v>
      </c>
      <c r="AT171" s="53" t="e">
        <f t="shared" si="122"/>
        <v>#N/A</v>
      </c>
      <c r="AU171" s="53" t="e">
        <f t="shared" si="123"/>
        <v>#N/A</v>
      </c>
      <c r="AW171" s="37"/>
    </row>
    <row r="172" spans="2:49">
      <c r="B172" s="35"/>
      <c r="C172" s="36"/>
      <c r="D172" s="36"/>
      <c r="E172" s="37"/>
      <c r="F172" s="37">
        <v>168</v>
      </c>
      <c r="G172" s="37">
        <v>224.40369086039271</v>
      </c>
      <c r="H172" s="37">
        <v>224.40369086039271</v>
      </c>
      <c r="I172" s="52">
        <v>4.456254690668727</v>
      </c>
      <c r="L172" s="37">
        <f t="shared" si="107"/>
        <v>0</v>
      </c>
      <c r="M172" s="37">
        <f t="shared" si="97"/>
        <v>0</v>
      </c>
      <c r="N172" s="37">
        <f t="shared" si="98"/>
        <v>1</v>
      </c>
      <c r="O172" s="37">
        <f t="shared" si="99"/>
        <v>0</v>
      </c>
      <c r="Q172" s="37">
        <f t="shared" si="108"/>
        <v>2</v>
      </c>
      <c r="R172" s="37">
        <f t="shared" si="109"/>
        <v>0</v>
      </c>
      <c r="S172" s="37">
        <f t="shared" si="100"/>
        <v>2</v>
      </c>
      <c r="V172" s="37">
        <f t="shared" si="110"/>
        <v>0</v>
      </c>
      <c r="W172" s="37">
        <f t="shared" si="101"/>
        <v>0</v>
      </c>
      <c r="X172" s="37">
        <f t="shared" si="111"/>
        <v>0.99999999999998679</v>
      </c>
      <c r="Y172" s="37">
        <f t="shared" si="112"/>
        <v>0</v>
      </c>
      <c r="AA172" s="37">
        <f t="shared" si="113"/>
        <v>1.9999999999999831</v>
      </c>
      <c r="AB172" s="37">
        <f t="shared" si="114"/>
        <v>0</v>
      </c>
      <c r="AC172" s="37">
        <f t="shared" si="102"/>
        <v>1.9999999999999831</v>
      </c>
      <c r="AE172" s="36">
        <v>0</v>
      </c>
      <c r="AF172" s="36">
        <f t="shared" si="115"/>
        <v>0</v>
      </c>
      <c r="AG172" s="36">
        <f t="shared" si="103"/>
        <v>6.0205999132796242</v>
      </c>
      <c r="AI172" s="36">
        <f t="shared" si="116"/>
        <v>-3.182280639625853E-14</v>
      </c>
      <c r="AJ172" s="36">
        <f t="shared" si="117"/>
        <v>-1.1475496851984192E-13</v>
      </c>
      <c r="AK172" s="36">
        <f t="shared" si="118"/>
        <v>6.0205999132795505</v>
      </c>
      <c r="AM172" s="36">
        <f t="shared" si="119"/>
        <v>0</v>
      </c>
      <c r="AN172" s="36">
        <f t="shared" si="104"/>
        <v>6.0205999132796242</v>
      </c>
      <c r="AO172" s="36" t="e">
        <f t="shared" si="105"/>
        <v>#N/A</v>
      </c>
      <c r="AP172" s="36" t="e">
        <f t="shared" si="106"/>
        <v>#N/A</v>
      </c>
      <c r="AR172" s="36">
        <f t="shared" si="120"/>
        <v>0</v>
      </c>
      <c r="AS172" s="36">
        <f t="shared" si="121"/>
        <v>6.0205999132795505</v>
      </c>
      <c r="AT172" s="36" t="e">
        <f t="shared" si="122"/>
        <v>#N/A</v>
      </c>
      <c r="AU172" s="36" t="e">
        <f t="shared" si="123"/>
        <v>#N/A</v>
      </c>
      <c r="AW172" s="37"/>
    </row>
    <row r="173" spans="2:49">
      <c r="B173" s="35"/>
      <c r="C173" s="36"/>
      <c r="D173" s="36"/>
      <c r="E173" s="37"/>
      <c r="F173" s="49">
        <v>169</v>
      </c>
      <c r="G173" s="49">
        <v>227.65646905080644</v>
      </c>
      <c r="H173" s="49">
        <v>227.65646905080644</v>
      </c>
      <c r="I173" s="49">
        <v>4.3925832820363588</v>
      </c>
      <c r="K173" s="49"/>
      <c r="L173" s="49">
        <f t="shared" si="107"/>
        <v>0</v>
      </c>
      <c r="M173" s="49">
        <f t="shared" si="97"/>
        <v>0</v>
      </c>
      <c r="N173" s="49">
        <f t="shared" si="98"/>
        <v>1</v>
      </c>
      <c r="O173" s="49">
        <f t="shared" si="99"/>
        <v>0</v>
      </c>
      <c r="Q173" s="49">
        <f t="shared" si="108"/>
        <v>2</v>
      </c>
      <c r="R173" s="49">
        <f t="shared" si="109"/>
        <v>0</v>
      </c>
      <c r="S173" s="49">
        <f t="shared" si="100"/>
        <v>2</v>
      </c>
      <c r="U173" s="49"/>
      <c r="V173" s="49">
        <f t="shared" si="110"/>
        <v>0</v>
      </c>
      <c r="W173" s="49">
        <f t="shared" si="101"/>
        <v>0</v>
      </c>
      <c r="X173" s="49">
        <f t="shared" si="111"/>
        <v>0.99999999999998679</v>
      </c>
      <c r="Y173" s="49">
        <f t="shared" si="112"/>
        <v>0</v>
      </c>
      <c r="AA173" s="49">
        <f t="shared" si="113"/>
        <v>1.9999999999999831</v>
      </c>
      <c r="AB173" s="49">
        <f t="shared" si="114"/>
        <v>0</v>
      </c>
      <c r="AC173" s="49">
        <f t="shared" si="102"/>
        <v>1.9999999999999831</v>
      </c>
      <c r="AE173" s="53">
        <v>0</v>
      </c>
      <c r="AF173" s="53">
        <f t="shared" si="115"/>
        <v>0</v>
      </c>
      <c r="AG173" s="53">
        <f t="shared" si="103"/>
        <v>6.0205999132796242</v>
      </c>
      <c r="AI173" s="53">
        <f t="shared" si="116"/>
        <v>-3.182280639625853E-14</v>
      </c>
      <c r="AJ173" s="53">
        <f t="shared" si="117"/>
        <v>-1.1475496851984192E-13</v>
      </c>
      <c r="AK173" s="53">
        <f t="shared" si="118"/>
        <v>6.0205999132795505</v>
      </c>
      <c r="AM173" s="53">
        <f t="shared" si="119"/>
        <v>0</v>
      </c>
      <c r="AN173" s="53">
        <f t="shared" si="104"/>
        <v>6.0205999132796242</v>
      </c>
      <c r="AO173" s="53" t="e">
        <f t="shared" si="105"/>
        <v>#N/A</v>
      </c>
      <c r="AP173" s="53" t="e">
        <f t="shared" si="106"/>
        <v>#N/A</v>
      </c>
      <c r="AR173" s="53">
        <f t="shared" si="120"/>
        <v>0</v>
      </c>
      <c r="AS173" s="53">
        <f t="shared" si="121"/>
        <v>6.0205999132795505</v>
      </c>
      <c r="AT173" s="53" t="e">
        <f t="shared" si="122"/>
        <v>#N/A</v>
      </c>
      <c r="AU173" s="53" t="e">
        <f t="shared" si="123"/>
        <v>#N/A</v>
      </c>
      <c r="AW173" s="37"/>
    </row>
    <row r="174" spans="2:49">
      <c r="B174" s="35"/>
      <c r="C174" s="36"/>
      <c r="D174" s="36"/>
      <c r="E174" s="37"/>
      <c r="F174" s="37">
        <v>170</v>
      </c>
      <c r="G174" s="37">
        <v>230.95639693789167</v>
      </c>
      <c r="H174" s="37">
        <v>230.95639693789167</v>
      </c>
      <c r="I174" s="52">
        <v>4.3298216168003263</v>
      </c>
      <c r="L174" s="37">
        <f t="shared" si="107"/>
        <v>0</v>
      </c>
      <c r="M174" s="37">
        <f t="shared" si="97"/>
        <v>0</v>
      </c>
      <c r="N174" s="37">
        <f t="shared" si="98"/>
        <v>1</v>
      </c>
      <c r="O174" s="37">
        <f t="shared" si="99"/>
        <v>0</v>
      </c>
      <c r="Q174" s="37">
        <f t="shared" si="108"/>
        <v>2</v>
      </c>
      <c r="R174" s="37">
        <f t="shared" si="109"/>
        <v>0</v>
      </c>
      <c r="S174" s="37">
        <f t="shared" si="100"/>
        <v>2</v>
      </c>
      <c r="V174" s="37">
        <f t="shared" si="110"/>
        <v>0</v>
      </c>
      <c r="W174" s="37">
        <f t="shared" si="101"/>
        <v>0</v>
      </c>
      <c r="X174" s="37">
        <f t="shared" si="111"/>
        <v>0.99999999999998679</v>
      </c>
      <c r="Y174" s="37">
        <f t="shared" si="112"/>
        <v>0</v>
      </c>
      <c r="AA174" s="37">
        <f t="shared" si="113"/>
        <v>1.9999999999999831</v>
      </c>
      <c r="AB174" s="37">
        <f t="shared" si="114"/>
        <v>0</v>
      </c>
      <c r="AC174" s="37">
        <f t="shared" si="102"/>
        <v>1.9999999999999831</v>
      </c>
      <c r="AE174" s="36">
        <v>0</v>
      </c>
      <c r="AF174" s="36">
        <f t="shared" si="115"/>
        <v>0</v>
      </c>
      <c r="AG174" s="36">
        <f t="shared" si="103"/>
        <v>6.0205999132796242</v>
      </c>
      <c r="AI174" s="36">
        <f t="shared" si="116"/>
        <v>-3.182280639625853E-14</v>
      </c>
      <c r="AJ174" s="36">
        <f t="shared" si="117"/>
        <v>-1.1475496851984192E-13</v>
      </c>
      <c r="AK174" s="36">
        <f t="shared" si="118"/>
        <v>6.0205999132795505</v>
      </c>
      <c r="AM174" s="36">
        <f t="shared" si="119"/>
        <v>0</v>
      </c>
      <c r="AN174" s="36">
        <f t="shared" si="104"/>
        <v>6.0205999132796242</v>
      </c>
      <c r="AO174" s="36" t="e">
        <f t="shared" si="105"/>
        <v>#N/A</v>
      </c>
      <c r="AP174" s="36" t="e">
        <f t="shared" si="106"/>
        <v>#N/A</v>
      </c>
      <c r="AR174" s="36">
        <f t="shared" si="120"/>
        <v>0</v>
      </c>
      <c r="AS174" s="36">
        <f t="shared" si="121"/>
        <v>6.0205999132795505</v>
      </c>
      <c r="AT174" s="36" t="e">
        <f t="shared" si="122"/>
        <v>#N/A</v>
      </c>
      <c r="AU174" s="36" t="e">
        <f t="shared" si="123"/>
        <v>#N/A</v>
      </c>
      <c r="AW174" s="37"/>
    </row>
    <row r="175" spans="2:49">
      <c r="B175" s="35"/>
      <c r="C175" s="36"/>
      <c r="D175" s="36"/>
      <c r="E175" s="37"/>
      <c r="F175" s="49">
        <v>171</v>
      </c>
      <c r="G175" s="49">
        <v>234.30415796631209</v>
      </c>
      <c r="H175" s="49">
        <v>234.30415796631209</v>
      </c>
      <c r="I175" s="49">
        <v>4.2679566964568272</v>
      </c>
      <c r="K175" s="49"/>
      <c r="L175" s="49">
        <f t="shared" si="107"/>
        <v>0</v>
      </c>
      <c r="M175" s="49">
        <f t="shared" si="97"/>
        <v>0</v>
      </c>
      <c r="N175" s="49">
        <f t="shared" si="98"/>
        <v>1</v>
      </c>
      <c r="O175" s="49">
        <f t="shared" si="99"/>
        <v>0</v>
      </c>
      <c r="Q175" s="49">
        <f t="shared" si="108"/>
        <v>2</v>
      </c>
      <c r="R175" s="49">
        <f t="shared" si="109"/>
        <v>0</v>
      </c>
      <c r="S175" s="49">
        <f t="shared" si="100"/>
        <v>2</v>
      </c>
      <c r="U175" s="49"/>
      <c r="V175" s="49">
        <f t="shared" si="110"/>
        <v>0</v>
      </c>
      <c r="W175" s="49">
        <f t="shared" si="101"/>
        <v>0</v>
      </c>
      <c r="X175" s="49">
        <f t="shared" si="111"/>
        <v>0.99999999999998679</v>
      </c>
      <c r="Y175" s="49">
        <f t="shared" si="112"/>
        <v>0</v>
      </c>
      <c r="AA175" s="49">
        <f t="shared" si="113"/>
        <v>1.9999999999999831</v>
      </c>
      <c r="AB175" s="49">
        <f t="shared" si="114"/>
        <v>0</v>
      </c>
      <c r="AC175" s="49">
        <f t="shared" si="102"/>
        <v>1.9999999999999831</v>
      </c>
      <c r="AE175" s="53">
        <v>0</v>
      </c>
      <c r="AF175" s="53">
        <f t="shared" si="115"/>
        <v>0</v>
      </c>
      <c r="AG175" s="53">
        <f t="shared" si="103"/>
        <v>6.0205999132796242</v>
      </c>
      <c r="AI175" s="53">
        <f t="shared" si="116"/>
        <v>-3.182280639625853E-14</v>
      </c>
      <c r="AJ175" s="53">
        <f t="shared" si="117"/>
        <v>-1.1475496851984192E-13</v>
      </c>
      <c r="AK175" s="53">
        <f t="shared" si="118"/>
        <v>6.0205999132795505</v>
      </c>
      <c r="AM175" s="53">
        <f t="shared" si="119"/>
        <v>0</v>
      </c>
      <c r="AN175" s="53">
        <f t="shared" si="104"/>
        <v>6.0205999132796242</v>
      </c>
      <c r="AO175" s="53" t="e">
        <f t="shared" si="105"/>
        <v>#N/A</v>
      </c>
      <c r="AP175" s="53" t="e">
        <f t="shared" si="106"/>
        <v>#N/A</v>
      </c>
      <c r="AR175" s="53">
        <f t="shared" si="120"/>
        <v>0</v>
      </c>
      <c r="AS175" s="53">
        <f t="shared" si="121"/>
        <v>6.0205999132795505</v>
      </c>
      <c r="AT175" s="53" t="e">
        <f t="shared" si="122"/>
        <v>#N/A</v>
      </c>
      <c r="AU175" s="53" t="e">
        <f t="shared" si="123"/>
        <v>#N/A</v>
      </c>
      <c r="AW175" s="37"/>
    </row>
    <row r="176" spans="2:49">
      <c r="B176" s="35"/>
      <c r="C176" s="36"/>
      <c r="D176" s="36"/>
      <c r="E176" s="37"/>
      <c r="F176" s="37">
        <v>172</v>
      </c>
      <c r="G176" s="37">
        <v>237.7004454874037</v>
      </c>
      <c r="H176" s="37">
        <v>237.7004454874037</v>
      </c>
      <c r="I176" s="52">
        <v>4.2069757082259756</v>
      </c>
      <c r="L176" s="37">
        <f t="shared" si="107"/>
        <v>0</v>
      </c>
      <c r="M176" s="37">
        <f t="shared" si="97"/>
        <v>0</v>
      </c>
      <c r="N176" s="37">
        <f t="shared" si="98"/>
        <v>1</v>
      </c>
      <c r="O176" s="37">
        <f t="shared" si="99"/>
        <v>0</v>
      </c>
      <c r="Q176" s="37">
        <f t="shared" si="108"/>
        <v>2</v>
      </c>
      <c r="R176" s="37">
        <f t="shared" si="109"/>
        <v>0</v>
      </c>
      <c r="S176" s="37">
        <f t="shared" si="100"/>
        <v>2</v>
      </c>
      <c r="V176" s="37">
        <f t="shared" si="110"/>
        <v>0</v>
      </c>
      <c r="W176" s="37">
        <f t="shared" si="101"/>
        <v>0</v>
      </c>
      <c r="X176" s="37">
        <f t="shared" si="111"/>
        <v>0.99999999999998679</v>
      </c>
      <c r="Y176" s="37">
        <f t="shared" si="112"/>
        <v>0</v>
      </c>
      <c r="AA176" s="37">
        <f t="shared" si="113"/>
        <v>1.9999999999999831</v>
      </c>
      <c r="AB176" s="37">
        <f t="shared" si="114"/>
        <v>0</v>
      </c>
      <c r="AC176" s="37">
        <f t="shared" si="102"/>
        <v>1.9999999999999831</v>
      </c>
      <c r="AE176" s="36">
        <v>0</v>
      </c>
      <c r="AF176" s="36">
        <f t="shared" si="115"/>
        <v>0</v>
      </c>
      <c r="AG176" s="36">
        <f t="shared" si="103"/>
        <v>6.0205999132796242</v>
      </c>
      <c r="AI176" s="36">
        <f t="shared" si="116"/>
        <v>-3.182280639625853E-14</v>
      </c>
      <c r="AJ176" s="36">
        <f t="shared" si="117"/>
        <v>-1.1475496851984192E-13</v>
      </c>
      <c r="AK176" s="36">
        <f t="shared" si="118"/>
        <v>6.0205999132795505</v>
      </c>
      <c r="AM176" s="36">
        <f t="shared" si="119"/>
        <v>0</v>
      </c>
      <c r="AN176" s="36">
        <f t="shared" si="104"/>
        <v>6.0205999132796242</v>
      </c>
      <c r="AO176" s="36" t="e">
        <f t="shared" si="105"/>
        <v>#N/A</v>
      </c>
      <c r="AP176" s="36" t="e">
        <f t="shared" si="106"/>
        <v>#N/A</v>
      </c>
      <c r="AR176" s="36">
        <f t="shared" si="120"/>
        <v>0</v>
      </c>
      <c r="AS176" s="36">
        <f t="shared" si="121"/>
        <v>6.0205999132795505</v>
      </c>
      <c r="AT176" s="36" t="e">
        <f t="shared" si="122"/>
        <v>#N/A</v>
      </c>
      <c r="AU176" s="36" t="e">
        <f t="shared" si="123"/>
        <v>#N/A</v>
      </c>
      <c r="AW176" s="37"/>
    </row>
    <row r="177" spans="2:49">
      <c r="B177" s="35"/>
      <c r="C177" s="36"/>
      <c r="D177" s="36"/>
      <c r="E177" s="37"/>
      <c r="F177" s="49">
        <v>173</v>
      </c>
      <c r="G177" s="49">
        <v>241.14596290277493</v>
      </c>
      <c r="H177" s="49">
        <v>241.14596290277493</v>
      </c>
      <c r="I177" s="49">
        <v>4.1468660223981413</v>
      </c>
      <c r="K177" s="49"/>
      <c r="L177" s="49">
        <f t="shared" si="107"/>
        <v>0</v>
      </c>
      <c r="M177" s="49">
        <f t="shared" si="97"/>
        <v>0</v>
      </c>
      <c r="N177" s="49">
        <f t="shared" si="98"/>
        <v>1</v>
      </c>
      <c r="O177" s="49">
        <f t="shared" si="99"/>
        <v>0</v>
      </c>
      <c r="Q177" s="49">
        <f t="shared" si="108"/>
        <v>2</v>
      </c>
      <c r="R177" s="49">
        <f t="shared" si="109"/>
        <v>0</v>
      </c>
      <c r="S177" s="49">
        <f t="shared" si="100"/>
        <v>2</v>
      </c>
      <c r="U177" s="49"/>
      <c r="V177" s="49">
        <f t="shared" si="110"/>
        <v>0</v>
      </c>
      <c r="W177" s="49">
        <f t="shared" si="101"/>
        <v>0</v>
      </c>
      <c r="X177" s="49">
        <f t="shared" si="111"/>
        <v>0.99999999999998679</v>
      </c>
      <c r="Y177" s="49">
        <f t="shared" si="112"/>
        <v>0</v>
      </c>
      <c r="AA177" s="49">
        <f t="shared" si="113"/>
        <v>1.9999999999999831</v>
      </c>
      <c r="AB177" s="49">
        <f t="shared" si="114"/>
        <v>0</v>
      </c>
      <c r="AC177" s="49">
        <f t="shared" si="102"/>
        <v>1.9999999999999831</v>
      </c>
      <c r="AE177" s="53">
        <v>0</v>
      </c>
      <c r="AF177" s="53">
        <f t="shared" si="115"/>
        <v>0</v>
      </c>
      <c r="AG177" s="53">
        <f t="shared" si="103"/>
        <v>6.0205999132796242</v>
      </c>
      <c r="AI177" s="53">
        <f t="shared" si="116"/>
        <v>-3.182280639625853E-14</v>
      </c>
      <c r="AJ177" s="53">
        <f t="shared" si="117"/>
        <v>-1.1475496851984192E-13</v>
      </c>
      <c r="AK177" s="53">
        <f t="shared" si="118"/>
        <v>6.0205999132795505</v>
      </c>
      <c r="AM177" s="53">
        <f t="shared" si="119"/>
        <v>0</v>
      </c>
      <c r="AN177" s="53">
        <f t="shared" si="104"/>
        <v>6.0205999132796242</v>
      </c>
      <c r="AO177" s="53" t="e">
        <f t="shared" si="105"/>
        <v>#N/A</v>
      </c>
      <c r="AP177" s="53" t="e">
        <f t="shared" si="106"/>
        <v>#N/A</v>
      </c>
      <c r="AR177" s="53">
        <f t="shared" si="120"/>
        <v>0</v>
      </c>
      <c r="AS177" s="53">
        <f t="shared" si="121"/>
        <v>6.0205999132795505</v>
      </c>
      <c r="AT177" s="53" t="e">
        <f t="shared" si="122"/>
        <v>#N/A</v>
      </c>
      <c r="AU177" s="53" t="e">
        <f t="shared" si="123"/>
        <v>#N/A</v>
      </c>
      <c r="AW177" s="37"/>
    </row>
    <row r="178" spans="2:49">
      <c r="B178" s="35"/>
      <c r="C178" s="36"/>
      <c r="D178" s="36"/>
      <c r="E178" s="37"/>
      <c r="F178" s="37">
        <v>174</v>
      </c>
      <c r="G178" s="37">
        <v>244.64142380998626</v>
      </c>
      <c r="H178" s="37">
        <v>244.64142380998626</v>
      </c>
      <c r="I178" s="52">
        <v>4.0876151897182504</v>
      </c>
      <c r="L178" s="37">
        <f t="shared" si="107"/>
        <v>0</v>
      </c>
      <c r="M178" s="37">
        <f t="shared" si="97"/>
        <v>0</v>
      </c>
      <c r="N178" s="37">
        <f t="shared" si="98"/>
        <v>1</v>
      </c>
      <c r="O178" s="37">
        <f t="shared" si="99"/>
        <v>0</v>
      </c>
      <c r="Q178" s="37">
        <f t="shared" si="108"/>
        <v>2</v>
      </c>
      <c r="R178" s="37">
        <f t="shared" si="109"/>
        <v>0</v>
      </c>
      <c r="S178" s="37">
        <f t="shared" si="100"/>
        <v>2</v>
      </c>
      <c r="V178" s="37">
        <f t="shared" si="110"/>
        <v>0</v>
      </c>
      <c r="W178" s="37">
        <f t="shared" si="101"/>
        <v>0</v>
      </c>
      <c r="X178" s="37">
        <f t="shared" si="111"/>
        <v>0.99999999999998679</v>
      </c>
      <c r="Y178" s="37">
        <f t="shared" si="112"/>
        <v>0</v>
      </c>
      <c r="AA178" s="37">
        <f t="shared" si="113"/>
        <v>1.9999999999999831</v>
      </c>
      <c r="AB178" s="37">
        <f t="shared" si="114"/>
        <v>0</v>
      </c>
      <c r="AC178" s="37">
        <f t="shared" si="102"/>
        <v>1.9999999999999831</v>
      </c>
      <c r="AE178" s="36">
        <v>0</v>
      </c>
      <c r="AF178" s="36">
        <f t="shared" si="115"/>
        <v>0</v>
      </c>
      <c r="AG178" s="36">
        <f t="shared" si="103"/>
        <v>6.0205999132796242</v>
      </c>
      <c r="AI178" s="36">
        <f t="shared" si="116"/>
        <v>-3.182280639625853E-14</v>
      </c>
      <c r="AJ178" s="36">
        <f t="shared" si="117"/>
        <v>-1.1475496851984192E-13</v>
      </c>
      <c r="AK178" s="36">
        <f t="shared" si="118"/>
        <v>6.0205999132795505</v>
      </c>
      <c r="AM178" s="36">
        <f t="shared" si="119"/>
        <v>0</v>
      </c>
      <c r="AN178" s="36">
        <f t="shared" si="104"/>
        <v>6.0205999132796242</v>
      </c>
      <c r="AO178" s="36" t="e">
        <f t="shared" si="105"/>
        <v>#N/A</v>
      </c>
      <c r="AP178" s="36" t="e">
        <f t="shared" si="106"/>
        <v>#N/A</v>
      </c>
      <c r="AR178" s="36">
        <f t="shared" si="120"/>
        <v>0</v>
      </c>
      <c r="AS178" s="36">
        <f t="shared" si="121"/>
        <v>6.0205999132795505</v>
      </c>
      <c r="AT178" s="36" t="e">
        <f t="shared" si="122"/>
        <v>#N/A</v>
      </c>
      <c r="AU178" s="36" t="e">
        <f t="shared" si="123"/>
        <v>#N/A</v>
      </c>
      <c r="AW178" s="37"/>
    </row>
    <row r="179" spans="2:49">
      <c r="B179" s="35"/>
      <c r="C179" s="36"/>
      <c r="D179" s="36"/>
      <c r="E179" s="37"/>
      <c r="F179" s="49">
        <v>175</v>
      </c>
      <c r="G179" s="49">
        <v>248.18755215034398</v>
      </c>
      <c r="H179" s="49">
        <v>248.18755215034398</v>
      </c>
      <c r="I179" s="49">
        <v>4.0292109388074078</v>
      </c>
      <c r="K179" s="49"/>
      <c r="L179" s="49">
        <f t="shared" si="107"/>
        <v>0</v>
      </c>
      <c r="M179" s="49">
        <f t="shared" si="97"/>
        <v>0</v>
      </c>
      <c r="N179" s="49">
        <f t="shared" si="98"/>
        <v>1</v>
      </c>
      <c r="O179" s="49">
        <f t="shared" si="99"/>
        <v>0</v>
      </c>
      <c r="Q179" s="49">
        <f t="shared" si="108"/>
        <v>2</v>
      </c>
      <c r="R179" s="49">
        <f t="shared" si="109"/>
        <v>0</v>
      </c>
      <c r="S179" s="49">
        <f t="shared" si="100"/>
        <v>2</v>
      </c>
      <c r="U179" s="49"/>
      <c r="V179" s="49">
        <f t="shared" si="110"/>
        <v>0</v>
      </c>
      <c r="W179" s="49">
        <f t="shared" si="101"/>
        <v>0</v>
      </c>
      <c r="X179" s="49">
        <f t="shared" si="111"/>
        <v>0.99999999999998679</v>
      </c>
      <c r="Y179" s="49">
        <f t="shared" si="112"/>
        <v>0</v>
      </c>
      <c r="AA179" s="49">
        <f t="shared" si="113"/>
        <v>1.9999999999999831</v>
      </c>
      <c r="AB179" s="49">
        <f t="shared" si="114"/>
        <v>0</v>
      </c>
      <c r="AC179" s="49">
        <f t="shared" si="102"/>
        <v>1.9999999999999831</v>
      </c>
      <c r="AE179" s="53">
        <v>0</v>
      </c>
      <c r="AF179" s="53">
        <f t="shared" si="115"/>
        <v>0</v>
      </c>
      <c r="AG179" s="53">
        <f t="shared" si="103"/>
        <v>6.0205999132796242</v>
      </c>
      <c r="AI179" s="53">
        <f t="shared" si="116"/>
        <v>-3.182280639625853E-14</v>
      </c>
      <c r="AJ179" s="53">
        <f t="shared" si="117"/>
        <v>-1.1475496851984192E-13</v>
      </c>
      <c r="AK179" s="53">
        <f t="shared" si="118"/>
        <v>6.0205999132795505</v>
      </c>
      <c r="AM179" s="53">
        <f t="shared" si="119"/>
        <v>0</v>
      </c>
      <c r="AN179" s="53">
        <f t="shared" si="104"/>
        <v>6.0205999132796242</v>
      </c>
      <c r="AO179" s="53" t="e">
        <f t="shared" si="105"/>
        <v>#N/A</v>
      </c>
      <c r="AP179" s="53" t="e">
        <f t="shared" si="106"/>
        <v>#N/A</v>
      </c>
      <c r="AR179" s="53">
        <f t="shared" si="120"/>
        <v>0</v>
      </c>
      <c r="AS179" s="53">
        <f t="shared" si="121"/>
        <v>6.0205999132795505</v>
      </c>
      <c r="AT179" s="53" t="e">
        <f t="shared" si="122"/>
        <v>#N/A</v>
      </c>
      <c r="AU179" s="53" t="e">
        <f t="shared" si="123"/>
        <v>#N/A</v>
      </c>
      <c r="AW179" s="37"/>
    </row>
    <row r="180" spans="2:49">
      <c r="B180" s="35"/>
      <c r="C180" s="36"/>
      <c r="D180" s="36"/>
      <c r="E180" s="37"/>
      <c r="F180" s="37">
        <v>176</v>
      </c>
      <c r="G180" s="37">
        <v>251.78508235883359</v>
      </c>
      <c r="H180" s="37">
        <v>250</v>
      </c>
      <c r="I180" s="52">
        <v>3.9716411736214052</v>
      </c>
      <c r="L180" s="37">
        <f t="shared" si="107"/>
        <v>0</v>
      </c>
      <c r="M180" s="37">
        <f t="shared" si="97"/>
        <v>0</v>
      </c>
      <c r="N180" s="37">
        <f t="shared" si="98"/>
        <v>1</v>
      </c>
      <c r="O180" s="37">
        <f t="shared" si="99"/>
        <v>0</v>
      </c>
      <c r="Q180" s="37">
        <f t="shared" si="108"/>
        <v>2</v>
      </c>
      <c r="R180" s="37">
        <f t="shared" si="109"/>
        <v>0</v>
      </c>
      <c r="S180" s="37">
        <f t="shared" si="100"/>
        <v>2</v>
      </c>
      <c r="V180" s="37">
        <f t="shared" si="110"/>
        <v>0</v>
      </c>
      <c r="W180" s="37">
        <f t="shared" si="101"/>
        <v>0</v>
      </c>
      <c r="X180" s="37">
        <f t="shared" si="111"/>
        <v>0.99999999999998679</v>
      </c>
      <c r="Y180" s="37">
        <f t="shared" si="112"/>
        <v>0</v>
      </c>
      <c r="AA180" s="37">
        <f t="shared" si="113"/>
        <v>1.9999999999999831</v>
      </c>
      <c r="AB180" s="37">
        <f t="shared" si="114"/>
        <v>0</v>
      </c>
      <c r="AC180" s="37">
        <f t="shared" si="102"/>
        <v>1.9999999999999831</v>
      </c>
      <c r="AE180" s="36">
        <v>0</v>
      </c>
      <c r="AF180" s="36">
        <f t="shared" si="115"/>
        <v>0</v>
      </c>
      <c r="AG180" s="36">
        <f t="shared" si="103"/>
        <v>6.0205999132796242</v>
      </c>
      <c r="AI180" s="36">
        <f t="shared" si="116"/>
        <v>-3.182280639625853E-14</v>
      </c>
      <c r="AJ180" s="36">
        <f t="shared" si="117"/>
        <v>-1.1475496851984192E-13</v>
      </c>
      <c r="AK180" s="36">
        <f t="shared" si="118"/>
        <v>6.0205999132795505</v>
      </c>
      <c r="AM180" s="36">
        <f t="shared" si="119"/>
        <v>0</v>
      </c>
      <c r="AN180" s="36">
        <f t="shared" si="104"/>
        <v>6.0205999132796242</v>
      </c>
      <c r="AO180" s="36" t="e">
        <f t="shared" si="105"/>
        <v>#N/A</v>
      </c>
      <c r="AP180" s="36" t="e">
        <f t="shared" si="106"/>
        <v>#N/A</v>
      </c>
      <c r="AR180" s="36">
        <f t="shared" si="120"/>
        <v>0</v>
      </c>
      <c r="AS180" s="36">
        <f t="shared" si="121"/>
        <v>6.0205999132795505</v>
      </c>
      <c r="AT180" s="36" t="e">
        <f t="shared" si="122"/>
        <v>#N/A</v>
      </c>
      <c r="AU180" s="36" t="e">
        <f t="shared" si="123"/>
        <v>#N/A</v>
      </c>
      <c r="AW180" s="37"/>
    </row>
    <row r="181" spans="2:49">
      <c r="B181" s="35"/>
      <c r="C181" s="36"/>
      <c r="D181" s="36"/>
      <c r="E181" s="37"/>
      <c r="F181" s="49">
        <v>177</v>
      </c>
      <c r="G181" s="49">
        <v>255.43475951622861</v>
      </c>
      <c r="H181" s="49">
        <v>255.43475951622861</v>
      </c>
      <c r="I181" s="49">
        <v>3.9148939709455113</v>
      </c>
      <c r="K181" s="49"/>
      <c r="L181" s="49">
        <f t="shared" si="107"/>
        <v>0</v>
      </c>
      <c r="M181" s="49">
        <f t="shared" si="97"/>
        <v>0</v>
      </c>
      <c r="N181" s="49">
        <f t="shared" si="98"/>
        <v>1</v>
      </c>
      <c r="O181" s="49">
        <f t="shared" si="99"/>
        <v>0</v>
      </c>
      <c r="Q181" s="49">
        <f t="shared" si="108"/>
        <v>2</v>
      </c>
      <c r="R181" s="49">
        <f t="shared" si="109"/>
        <v>0</v>
      </c>
      <c r="S181" s="49">
        <f t="shared" si="100"/>
        <v>2</v>
      </c>
      <c r="U181" s="49"/>
      <c r="V181" s="49">
        <f t="shared" si="110"/>
        <v>0</v>
      </c>
      <c r="W181" s="49">
        <f t="shared" si="101"/>
        <v>0</v>
      </c>
      <c r="X181" s="49">
        <f t="shared" si="111"/>
        <v>0.99999999999998679</v>
      </c>
      <c r="Y181" s="49">
        <f t="shared" si="112"/>
        <v>0</v>
      </c>
      <c r="AA181" s="49">
        <f t="shared" si="113"/>
        <v>1.9999999999999831</v>
      </c>
      <c r="AB181" s="49">
        <f t="shared" si="114"/>
        <v>0</v>
      </c>
      <c r="AC181" s="49">
        <f t="shared" si="102"/>
        <v>1.9999999999999831</v>
      </c>
      <c r="AE181" s="53">
        <v>0</v>
      </c>
      <c r="AF181" s="53">
        <f t="shared" si="115"/>
        <v>0</v>
      </c>
      <c r="AG181" s="53">
        <f t="shared" si="103"/>
        <v>6.0205999132796242</v>
      </c>
      <c r="AI181" s="53">
        <f t="shared" si="116"/>
        <v>-3.182280639625853E-14</v>
      </c>
      <c r="AJ181" s="53">
        <f t="shared" si="117"/>
        <v>-1.1475496851984192E-13</v>
      </c>
      <c r="AK181" s="53">
        <f t="shared" si="118"/>
        <v>6.0205999132795505</v>
      </c>
      <c r="AM181" s="53">
        <f t="shared" si="119"/>
        <v>0</v>
      </c>
      <c r="AN181" s="53">
        <f t="shared" si="104"/>
        <v>6.0205999132796242</v>
      </c>
      <c r="AO181" s="53" t="e">
        <f t="shared" si="105"/>
        <v>#N/A</v>
      </c>
      <c r="AP181" s="53" t="e">
        <f t="shared" si="106"/>
        <v>#N/A</v>
      </c>
      <c r="AR181" s="53">
        <f t="shared" si="120"/>
        <v>0</v>
      </c>
      <c r="AS181" s="53">
        <f t="shared" si="121"/>
        <v>6.0205999132795505</v>
      </c>
      <c r="AT181" s="53" t="e">
        <f t="shared" si="122"/>
        <v>#N/A</v>
      </c>
      <c r="AU181" s="53" t="e">
        <f t="shared" si="123"/>
        <v>#N/A</v>
      </c>
      <c r="AW181" s="37"/>
    </row>
    <row r="182" spans="2:49">
      <c r="B182" s="35"/>
      <c r="C182" s="36"/>
      <c r="D182" s="36"/>
      <c r="E182" s="37"/>
      <c r="F182" s="37">
        <v>178</v>
      </c>
      <c r="G182" s="37">
        <v>259.13733950340401</v>
      </c>
      <c r="H182" s="37">
        <v>259.13733950340401</v>
      </c>
      <c r="I182" s="52">
        <v>3.8589575779250604</v>
      </c>
      <c r="L182" s="37">
        <f t="shared" si="107"/>
        <v>0</v>
      </c>
      <c r="M182" s="37">
        <f t="shared" si="97"/>
        <v>0</v>
      </c>
      <c r="N182" s="37">
        <f t="shared" si="98"/>
        <v>1</v>
      </c>
      <c r="O182" s="37">
        <f t="shared" si="99"/>
        <v>0</v>
      </c>
      <c r="Q182" s="37">
        <f t="shared" si="108"/>
        <v>2</v>
      </c>
      <c r="R182" s="37">
        <f t="shared" si="109"/>
        <v>0</v>
      </c>
      <c r="S182" s="37">
        <f t="shared" si="100"/>
        <v>2</v>
      </c>
      <c r="V182" s="37">
        <f t="shared" si="110"/>
        <v>0</v>
      </c>
      <c r="W182" s="37">
        <f t="shared" si="101"/>
        <v>0</v>
      </c>
      <c r="X182" s="37">
        <f t="shared" si="111"/>
        <v>0.99999999999998679</v>
      </c>
      <c r="Y182" s="37">
        <f t="shared" si="112"/>
        <v>0</v>
      </c>
      <c r="AA182" s="37">
        <f t="shared" si="113"/>
        <v>1.9999999999999831</v>
      </c>
      <c r="AB182" s="37">
        <f t="shared" si="114"/>
        <v>0</v>
      </c>
      <c r="AC182" s="37">
        <f t="shared" si="102"/>
        <v>1.9999999999999831</v>
      </c>
      <c r="AE182" s="36">
        <v>0</v>
      </c>
      <c r="AF182" s="36">
        <f t="shared" si="115"/>
        <v>0</v>
      </c>
      <c r="AG182" s="36">
        <f t="shared" si="103"/>
        <v>6.0205999132796242</v>
      </c>
      <c r="AI182" s="36">
        <f t="shared" si="116"/>
        <v>-3.182280639625853E-14</v>
      </c>
      <c r="AJ182" s="36">
        <f t="shared" si="117"/>
        <v>-1.1475496851984192E-13</v>
      </c>
      <c r="AK182" s="36">
        <f t="shared" si="118"/>
        <v>6.0205999132795505</v>
      </c>
      <c r="AM182" s="36">
        <f t="shared" si="119"/>
        <v>0</v>
      </c>
      <c r="AN182" s="36">
        <f t="shared" si="104"/>
        <v>6.0205999132796242</v>
      </c>
      <c r="AO182" s="36" t="e">
        <f t="shared" si="105"/>
        <v>#N/A</v>
      </c>
      <c r="AP182" s="36" t="e">
        <f t="shared" si="106"/>
        <v>#N/A</v>
      </c>
      <c r="AR182" s="36">
        <f t="shared" si="120"/>
        <v>0</v>
      </c>
      <c r="AS182" s="36">
        <f t="shared" si="121"/>
        <v>6.0205999132795505</v>
      </c>
      <c r="AT182" s="36" t="e">
        <f t="shared" si="122"/>
        <v>#N/A</v>
      </c>
      <c r="AU182" s="36" t="e">
        <f t="shared" si="123"/>
        <v>#N/A</v>
      </c>
      <c r="AW182" s="37"/>
    </row>
    <row r="183" spans="2:49">
      <c r="B183" s="35"/>
      <c r="C183" s="36"/>
      <c r="D183" s="36"/>
      <c r="E183" s="37"/>
      <c r="F183" s="49">
        <v>179</v>
      </c>
      <c r="G183" s="49">
        <v>262.89358915788443</v>
      </c>
      <c r="H183" s="49">
        <v>262.89358915788443</v>
      </c>
      <c r="I183" s="49">
        <v>3.8038204096313506</v>
      </c>
      <c r="K183" s="49"/>
      <c r="L183" s="49">
        <f t="shared" si="107"/>
        <v>0</v>
      </c>
      <c r="M183" s="49">
        <f t="shared" si="97"/>
        <v>0</v>
      </c>
      <c r="N183" s="49">
        <f t="shared" si="98"/>
        <v>1</v>
      </c>
      <c r="O183" s="49">
        <f t="shared" si="99"/>
        <v>0</v>
      </c>
      <c r="Q183" s="49">
        <f t="shared" si="108"/>
        <v>2</v>
      </c>
      <c r="R183" s="49">
        <f t="shared" si="109"/>
        <v>0</v>
      </c>
      <c r="S183" s="49">
        <f t="shared" si="100"/>
        <v>2</v>
      </c>
      <c r="U183" s="49"/>
      <c r="V183" s="49">
        <f t="shared" si="110"/>
        <v>0</v>
      </c>
      <c r="W183" s="49">
        <f t="shared" si="101"/>
        <v>0</v>
      </c>
      <c r="X183" s="49">
        <f t="shared" si="111"/>
        <v>0.99999999999998679</v>
      </c>
      <c r="Y183" s="49">
        <f t="shared" si="112"/>
        <v>0</v>
      </c>
      <c r="AA183" s="49">
        <f t="shared" si="113"/>
        <v>1.9999999999999831</v>
      </c>
      <c r="AB183" s="49">
        <f t="shared" si="114"/>
        <v>0</v>
      </c>
      <c r="AC183" s="49">
        <f t="shared" si="102"/>
        <v>1.9999999999999831</v>
      </c>
      <c r="AE183" s="53">
        <v>0</v>
      </c>
      <c r="AF183" s="53">
        <f t="shared" si="115"/>
        <v>0</v>
      </c>
      <c r="AG183" s="53">
        <f t="shared" si="103"/>
        <v>6.0205999132796242</v>
      </c>
      <c r="AI183" s="53">
        <f t="shared" si="116"/>
        <v>-3.182280639625853E-14</v>
      </c>
      <c r="AJ183" s="53">
        <f t="shared" si="117"/>
        <v>-1.1475496851984192E-13</v>
      </c>
      <c r="AK183" s="53">
        <f t="shared" si="118"/>
        <v>6.0205999132795505</v>
      </c>
      <c r="AM183" s="53">
        <f t="shared" si="119"/>
        <v>0</v>
      </c>
      <c r="AN183" s="53">
        <f t="shared" si="104"/>
        <v>6.0205999132796242</v>
      </c>
      <c r="AO183" s="53" t="e">
        <f t="shared" si="105"/>
        <v>#N/A</v>
      </c>
      <c r="AP183" s="53" t="e">
        <f t="shared" si="106"/>
        <v>#N/A</v>
      </c>
      <c r="AR183" s="53">
        <f t="shared" si="120"/>
        <v>0</v>
      </c>
      <c r="AS183" s="53">
        <f t="shared" si="121"/>
        <v>6.0205999132795505</v>
      </c>
      <c r="AT183" s="53" t="e">
        <f t="shared" si="122"/>
        <v>#N/A</v>
      </c>
      <c r="AU183" s="53" t="e">
        <f t="shared" si="123"/>
        <v>#N/A</v>
      </c>
      <c r="AW183" s="37"/>
    </row>
    <row r="184" spans="2:49">
      <c r="B184" s="35"/>
      <c r="C184" s="36"/>
      <c r="D184" s="36"/>
      <c r="E184" s="37"/>
      <c r="F184" s="37">
        <v>180</v>
      </c>
      <c r="G184" s="37">
        <v>266.7042864326649</v>
      </c>
      <c r="H184" s="37">
        <v>266.7042864326649</v>
      </c>
      <c r="I184" s="52">
        <v>3.7494710466622778</v>
      </c>
      <c r="L184" s="37">
        <f t="shared" si="107"/>
        <v>0</v>
      </c>
      <c r="M184" s="37">
        <f t="shared" si="97"/>
        <v>0</v>
      </c>
      <c r="N184" s="37">
        <f t="shared" si="98"/>
        <v>1</v>
      </c>
      <c r="O184" s="37">
        <f t="shared" si="99"/>
        <v>0</v>
      </c>
      <c r="Q184" s="37">
        <f t="shared" si="108"/>
        <v>2</v>
      </c>
      <c r="R184" s="37">
        <f t="shared" si="109"/>
        <v>0</v>
      </c>
      <c r="S184" s="37">
        <f t="shared" si="100"/>
        <v>2</v>
      </c>
      <c r="V184" s="37">
        <f t="shared" si="110"/>
        <v>0</v>
      </c>
      <c r="W184" s="37">
        <f t="shared" si="101"/>
        <v>0</v>
      </c>
      <c r="X184" s="37">
        <f t="shared" si="111"/>
        <v>0.99999999999998679</v>
      </c>
      <c r="Y184" s="37">
        <f t="shared" si="112"/>
        <v>0</v>
      </c>
      <c r="AA184" s="37">
        <f t="shared" si="113"/>
        <v>1.9999999999999831</v>
      </c>
      <c r="AB184" s="37">
        <f t="shared" si="114"/>
        <v>0</v>
      </c>
      <c r="AC184" s="37">
        <f t="shared" si="102"/>
        <v>1.9999999999999831</v>
      </c>
      <c r="AE184" s="36">
        <v>0</v>
      </c>
      <c r="AF184" s="36">
        <f t="shared" si="115"/>
        <v>0</v>
      </c>
      <c r="AG184" s="36">
        <f t="shared" si="103"/>
        <v>6.0205999132796242</v>
      </c>
      <c r="AI184" s="36">
        <f t="shared" si="116"/>
        <v>-3.182280639625853E-14</v>
      </c>
      <c r="AJ184" s="36">
        <f t="shared" si="117"/>
        <v>-1.1475496851984192E-13</v>
      </c>
      <c r="AK184" s="36">
        <f t="shared" si="118"/>
        <v>6.0205999132795505</v>
      </c>
      <c r="AM184" s="36">
        <f t="shared" si="119"/>
        <v>0</v>
      </c>
      <c r="AN184" s="36">
        <f t="shared" si="104"/>
        <v>6.0205999132796242</v>
      </c>
      <c r="AO184" s="36" t="e">
        <f t="shared" si="105"/>
        <v>#N/A</v>
      </c>
      <c r="AP184" s="36" t="e">
        <f t="shared" si="106"/>
        <v>#N/A</v>
      </c>
      <c r="AR184" s="36">
        <f t="shared" si="120"/>
        <v>0</v>
      </c>
      <c r="AS184" s="36">
        <f t="shared" si="121"/>
        <v>6.0205999132795505</v>
      </c>
      <c r="AT184" s="36" t="e">
        <f t="shared" si="122"/>
        <v>#N/A</v>
      </c>
      <c r="AU184" s="36" t="e">
        <f t="shared" si="123"/>
        <v>#N/A</v>
      </c>
      <c r="AW184" s="37"/>
    </row>
    <row r="185" spans="2:49">
      <c r="B185" s="35"/>
      <c r="C185" s="36"/>
      <c r="D185" s="36"/>
      <c r="E185" s="37"/>
      <c r="F185" s="49">
        <v>181</v>
      </c>
      <c r="G185" s="49">
        <v>270.57022055733012</v>
      </c>
      <c r="H185" s="49">
        <v>270.57022055733012</v>
      </c>
      <c r="I185" s="49">
        <v>3.6958982327772976</v>
      </c>
      <c r="K185" s="49"/>
      <c r="L185" s="49">
        <f t="shared" si="107"/>
        <v>0</v>
      </c>
      <c r="M185" s="49">
        <f t="shared" si="97"/>
        <v>0</v>
      </c>
      <c r="N185" s="49">
        <f t="shared" si="98"/>
        <v>1</v>
      </c>
      <c r="O185" s="49">
        <f t="shared" si="99"/>
        <v>0</v>
      </c>
      <c r="Q185" s="49">
        <f t="shared" si="108"/>
        <v>2</v>
      </c>
      <c r="R185" s="49">
        <f t="shared" si="109"/>
        <v>0</v>
      </c>
      <c r="S185" s="49">
        <f t="shared" si="100"/>
        <v>2</v>
      </c>
      <c r="U185" s="49"/>
      <c r="V185" s="49">
        <f t="shared" si="110"/>
        <v>0</v>
      </c>
      <c r="W185" s="49">
        <f t="shared" si="101"/>
        <v>0</v>
      </c>
      <c r="X185" s="49">
        <f t="shared" si="111"/>
        <v>0.99999999999998679</v>
      </c>
      <c r="Y185" s="49">
        <f t="shared" si="112"/>
        <v>0</v>
      </c>
      <c r="AA185" s="49">
        <f t="shared" si="113"/>
        <v>1.9999999999999831</v>
      </c>
      <c r="AB185" s="49">
        <f t="shared" si="114"/>
        <v>0</v>
      </c>
      <c r="AC185" s="49">
        <f t="shared" si="102"/>
        <v>1.9999999999999831</v>
      </c>
      <c r="AE185" s="53">
        <v>0</v>
      </c>
      <c r="AF185" s="53">
        <f t="shared" si="115"/>
        <v>0</v>
      </c>
      <c r="AG185" s="53">
        <f t="shared" si="103"/>
        <v>6.0205999132796242</v>
      </c>
      <c r="AI185" s="53">
        <f t="shared" si="116"/>
        <v>-3.182280639625853E-14</v>
      </c>
      <c r="AJ185" s="53">
        <f t="shared" si="117"/>
        <v>-1.1475496851984192E-13</v>
      </c>
      <c r="AK185" s="53">
        <f t="shared" si="118"/>
        <v>6.0205999132795505</v>
      </c>
      <c r="AM185" s="53">
        <f t="shared" si="119"/>
        <v>0</v>
      </c>
      <c r="AN185" s="53">
        <f t="shared" si="104"/>
        <v>6.0205999132796242</v>
      </c>
      <c r="AO185" s="53" t="e">
        <f t="shared" si="105"/>
        <v>#N/A</v>
      </c>
      <c r="AP185" s="53" t="e">
        <f t="shared" si="106"/>
        <v>#N/A</v>
      </c>
      <c r="AR185" s="53">
        <f t="shared" si="120"/>
        <v>0</v>
      </c>
      <c r="AS185" s="53">
        <f t="shared" si="121"/>
        <v>6.0205999132795505</v>
      </c>
      <c r="AT185" s="53" t="e">
        <f t="shared" si="122"/>
        <v>#N/A</v>
      </c>
      <c r="AU185" s="53" t="e">
        <f t="shared" si="123"/>
        <v>#N/A</v>
      </c>
      <c r="AW185" s="37"/>
    </row>
    <row r="186" spans="2:49">
      <c r="B186" s="35"/>
      <c r="C186" s="36"/>
      <c r="D186" s="36"/>
      <c r="E186" s="37"/>
      <c r="F186" s="37">
        <v>182</v>
      </c>
      <c r="G186" s="37">
        <v>274.49219220151247</v>
      </c>
      <c r="H186" s="37">
        <v>274.49219220151247</v>
      </c>
      <c r="I186" s="52">
        <v>3.6430908725661375</v>
      </c>
      <c r="L186" s="37">
        <f t="shared" si="107"/>
        <v>0</v>
      </c>
      <c r="M186" s="37">
        <f t="shared" si="97"/>
        <v>0</v>
      </c>
      <c r="N186" s="37">
        <f t="shared" si="98"/>
        <v>1</v>
      </c>
      <c r="O186" s="37">
        <f t="shared" si="99"/>
        <v>0</v>
      </c>
      <c r="Q186" s="37">
        <f t="shared" si="108"/>
        <v>2</v>
      </c>
      <c r="R186" s="37">
        <f t="shared" si="109"/>
        <v>0</v>
      </c>
      <c r="S186" s="37">
        <f t="shared" si="100"/>
        <v>2</v>
      </c>
      <c r="V186" s="37">
        <f t="shared" si="110"/>
        <v>0</v>
      </c>
      <c r="W186" s="37">
        <f t="shared" si="101"/>
        <v>0</v>
      </c>
      <c r="X186" s="37">
        <f t="shared" si="111"/>
        <v>0.99999999999998679</v>
      </c>
      <c r="Y186" s="37">
        <f t="shared" si="112"/>
        <v>0</v>
      </c>
      <c r="AA186" s="37">
        <f t="shared" si="113"/>
        <v>1.9999999999999831</v>
      </c>
      <c r="AB186" s="37">
        <f t="shared" si="114"/>
        <v>0</v>
      </c>
      <c r="AC186" s="37">
        <f t="shared" si="102"/>
        <v>1.9999999999999831</v>
      </c>
      <c r="AE186" s="36">
        <v>0</v>
      </c>
      <c r="AF186" s="36">
        <f t="shared" si="115"/>
        <v>0</v>
      </c>
      <c r="AG186" s="36">
        <f t="shared" si="103"/>
        <v>6.0205999132796242</v>
      </c>
      <c r="AI186" s="36">
        <f t="shared" si="116"/>
        <v>-3.182280639625853E-14</v>
      </c>
      <c r="AJ186" s="36">
        <f t="shared" si="117"/>
        <v>-1.1475496851984192E-13</v>
      </c>
      <c r="AK186" s="36">
        <f t="shared" si="118"/>
        <v>6.0205999132795505</v>
      </c>
      <c r="AM186" s="36">
        <f t="shared" si="119"/>
        <v>0</v>
      </c>
      <c r="AN186" s="36">
        <f t="shared" si="104"/>
        <v>6.0205999132796242</v>
      </c>
      <c r="AO186" s="36" t="e">
        <f t="shared" si="105"/>
        <v>#N/A</v>
      </c>
      <c r="AP186" s="36" t="e">
        <f t="shared" si="106"/>
        <v>#N/A</v>
      </c>
      <c r="AR186" s="36">
        <f t="shared" si="120"/>
        <v>0</v>
      </c>
      <c r="AS186" s="36">
        <f t="shared" si="121"/>
        <v>6.0205999132795505</v>
      </c>
      <c r="AT186" s="36" t="e">
        <f t="shared" si="122"/>
        <v>#N/A</v>
      </c>
      <c r="AU186" s="36" t="e">
        <f t="shared" si="123"/>
        <v>#N/A</v>
      </c>
      <c r="AW186" s="37"/>
    </row>
    <row r="187" spans="2:49">
      <c r="B187" s="35"/>
      <c r="C187" s="36"/>
      <c r="D187" s="36"/>
      <c r="E187" s="37"/>
      <c r="F187" s="49">
        <v>183</v>
      </c>
      <c r="G187" s="49">
        <v>278.47101364071688</v>
      </c>
      <c r="H187" s="49">
        <v>278.47101364071688</v>
      </c>
      <c r="I187" s="49">
        <v>3.5910380291508521</v>
      </c>
      <c r="K187" s="49"/>
      <c r="L187" s="49">
        <f t="shared" si="107"/>
        <v>0</v>
      </c>
      <c r="M187" s="49">
        <f t="shared" si="97"/>
        <v>0</v>
      </c>
      <c r="N187" s="49">
        <f t="shared" si="98"/>
        <v>1</v>
      </c>
      <c r="O187" s="49">
        <f t="shared" si="99"/>
        <v>0</v>
      </c>
      <c r="Q187" s="49">
        <f t="shared" si="108"/>
        <v>2</v>
      </c>
      <c r="R187" s="49">
        <f t="shared" si="109"/>
        <v>0</v>
      </c>
      <c r="S187" s="49">
        <f t="shared" si="100"/>
        <v>2</v>
      </c>
      <c r="U187" s="49"/>
      <c r="V187" s="49">
        <f t="shared" si="110"/>
        <v>0</v>
      </c>
      <c r="W187" s="49">
        <f t="shared" si="101"/>
        <v>0</v>
      </c>
      <c r="X187" s="49">
        <f t="shared" si="111"/>
        <v>0.99999999999998679</v>
      </c>
      <c r="Y187" s="49">
        <f t="shared" si="112"/>
        <v>0</v>
      </c>
      <c r="AA187" s="49">
        <f t="shared" si="113"/>
        <v>1.9999999999999831</v>
      </c>
      <c r="AB187" s="49">
        <f t="shared" si="114"/>
        <v>0</v>
      </c>
      <c r="AC187" s="49">
        <f t="shared" si="102"/>
        <v>1.9999999999999831</v>
      </c>
      <c r="AE187" s="53">
        <v>0</v>
      </c>
      <c r="AF187" s="53">
        <f t="shared" si="115"/>
        <v>0</v>
      </c>
      <c r="AG187" s="53">
        <f t="shared" si="103"/>
        <v>6.0205999132796242</v>
      </c>
      <c r="AI187" s="53">
        <f t="shared" si="116"/>
        <v>-3.182280639625853E-14</v>
      </c>
      <c r="AJ187" s="53">
        <f t="shared" si="117"/>
        <v>-1.1475496851984192E-13</v>
      </c>
      <c r="AK187" s="53">
        <f t="shared" si="118"/>
        <v>6.0205999132795505</v>
      </c>
      <c r="AM187" s="53">
        <f t="shared" si="119"/>
        <v>0</v>
      </c>
      <c r="AN187" s="53">
        <f t="shared" si="104"/>
        <v>6.0205999132796242</v>
      </c>
      <c r="AO187" s="53" t="e">
        <f t="shared" si="105"/>
        <v>#N/A</v>
      </c>
      <c r="AP187" s="53" t="e">
        <f t="shared" si="106"/>
        <v>#N/A</v>
      </c>
      <c r="AR187" s="53">
        <f t="shared" si="120"/>
        <v>0</v>
      </c>
      <c r="AS187" s="53">
        <f t="shared" si="121"/>
        <v>6.0205999132795505</v>
      </c>
      <c r="AT187" s="53" t="e">
        <f t="shared" si="122"/>
        <v>#N/A</v>
      </c>
      <c r="AU187" s="53" t="e">
        <f t="shared" si="123"/>
        <v>#N/A</v>
      </c>
      <c r="AW187" s="37"/>
    </row>
    <row r="188" spans="2:49">
      <c r="B188" s="35"/>
      <c r="C188" s="36"/>
      <c r="D188" s="36"/>
      <c r="E188" s="37"/>
      <c r="F188" s="37">
        <v>184</v>
      </c>
      <c r="G188" s="37">
        <v>282.50750892455085</v>
      </c>
      <c r="H188" s="37">
        <v>282.50750892455085</v>
      </c>
      <c r="I188" s="52">
        <v>3.5397289219206898</v>
      </c>
      <c r="L188" s="37">
        <f t="shared" si="107"/>
        <v>0</v>
      </c>
      <c r="M188" s="37">
        <f t="shared" si="97"/>
        <v>0</v>
      </c>
      <c r="N188" s="37">
        <f t="shared" si="98"/>
        <v>1</v>
      </c>
      <c r="O188" s="37">
        <f t="shared" si="99"/>
        <v>0</v>
      </c>
      <c r="Q188" s="37">
        <f t="shared" si="108"/>
        <v>2</v>
      </c>
      <c r="R188" s="37">
        <f t="shared" si="109"/>
        <v>0</v>
      </c>
      <c r="S188" s="37">
        <f t="shared" si="100"/>
        <v>2</v>
      </c>
      <c r="V188" s="37">
        <f t="shared" si="110"/>
        <v>0</v>
      </c>
      <c r="W188" s="37">
        <f t="shared" si="101"/>
        <v>0</v>
      </c>
      <c r="X188" s="37">
        <f t="shared" si="111"/>
        <v>0.99999999999998679</v>
      </c>
      <c r="Y188" s="37">
        <f t="shared" si="112"/>
        <v>0</v>
      </c>
      <c r="AA188" s="37">
        <f t="shared" si="113"/>
        <v>1.9999999999999831</v>
      </c>
      <c r="AB188" s="37">
        <f t="shared" si="114"/>
        <v>0</v>
      </c>
      <c r="AC188" s="37">
        <f t="shared" si="102"/>
        <v>1.9999999999999831</v>
      </c>
      <c r="AE188" s="36">
        <v>0</v>
      </c>
      <c r="AF188" s="36">
        <f t="shared" si="115"/>
        <v>0</v>
      </c>
      <c r="AG188" s="36">
        <f t="shared" si="103"/>
        <v>6.0205999132796242</v>
      </c>
      <c r="AI188" s="36">
        <f t="shared" si="116"/>
        <v>-3.182280639625853E-14</v>
      </c>
      <c r="AJ188" s="36">
        <f t="shared" si="117"/>
        <v>-1.1475496851984192E-13</v>
      </c>
      <c r="AK188" s="36">
        <f t="shared" si="118"/>
        <v>6.0205999132795505</v>
      </c>
      <c r="AM188" s="36">
        <f t="shared" si="119"/>
        <v>0</v>
      </c>
      <c r="AN188" s="36">
        <f t="shared" si="104"/>
        <v>6.0205999132796242</v>
      </c>
      <c r="AO188" s="36" t="e">
        <f t="shared" si="105"/>
        <v>#N/A</v>
      </c>
      <c r="AP188" s="36" t="e">
        <f t="shared" si="106"/>
        <v>#N/A</v>
      </c>
      <c r="AR188" s="36">
        <f t="shared" si="120"/>
        <v>0</v>
      </c>
      <c r="AS188" s="36">
        <f t="shared" si="121"/>
        <v>6.0205999132795505</v>
      </c>
      <c r="AT188" s="36" t="e">
        <f t="shared" si="122"/>
        <v>#N/A</v>
      </c>
      <c r="AU188" s="36" t="e">
        <f t="shared" si="123"/>
        <v>#N/A</v>
      </c>
      <c r="AW188" s="37"/>
    </row>
    <row r="189" spans="2:49">
      <c r="B189" s="35"/>
      <c r="C189" s="36"/>
      <c r="D189" s="36"/>
      <c r="E189" s="37"/>
      <c r="F189" s="49">
        <v>185</v>
      </c>
      <c r="G189" s="49">
        <v>286.60251404739256</v>
      </c>
      <c r="H189" s="49">
        <v>286.60251404739256</v>
      </c>
      <c r="I189" s="49">
        <v>3.4891529242993315</v>
      </c>
      <c r="K189" s="49"/>
      <c r="L189" s="49">
        <f t="shared" si="107"/>
        <v>0</v>
      </c>
      <c r="M189" s="49">
        <f t="shared" si="97"/>
        <v>0</v>
      </c>
      <c r="N189" s="49">
        <f t="shared" si="98"/>
        <v>1</v>
      </c>
      <c r="O189" s="49">
        <f t="shared" si="99"/>
        <v>0</v>
      </c>
      <c r="Q189" s="49">
        <f t="shared" si="108"/>
        <v>2</v>
      </c>
      <c r="R189" s="49">
        <f t="shared" si="109"/>
        <v>0</v>
      </c>
      <c r="S189" s="49">
        <f t="shared" si="100"/>
        <v>2</v>
      </c>
      <c r="U189" s="49"/>
      <c r="V189" s="49">
        <f t="shared" si="110"/>
        <v>0</v>
      </c>
      <c r="W189" s="49">
        <f t="shared" si="101"/>
        <v>0</v>
      </c>
      <c r="X189" s="49">
        <f t="shared" si="111"/>
        <v>0.99999999999998679</v>
      </c>
      <c r="Y189" s="49">
        <f t="shared" si="112"/>
        <v>0</v>
      </c>
      <c r="AA189" s="49">
        <f t="shared" si="113"/>
        <v>1.9999999999999831</v>
      </c>
      <c r="AB189" s="49">
        <f t="shared" si="114"/>
        <v>0</v>
      </c>
      <c r="AC189" s="49">
        <f t="shared" si="102"/>
        <v>1.9999999999999831</v>
      </c>
      <c r="AE189" s="53">
        <v>0</v>
      </c>
      <c r="AF189" s="53">
        <f t="shared" si="115"/>
        <v>0</v>
      </c>
      <c r="AG189" s="53">
        <f t="shared" si="103"/>
        <v>6.0205999132796242</v>
      </c>
      <c r="AI189" s="53">
        <f t="shared" si="116"/>
        <v>-3.182280639625853E-14</v>
      </c>
      <c r="AJ189" s="53">
        <f t="shared" si="117"/>
        <v>-1.1475496851984192E-13</v>
      </c>
      <c r="AK189" s="53">
        <f t="shared" si="118"/>
        <v>6.0205999132795505</v>
      </c>
      <c r="AM189" s="53">
        <f t="shared" si="119"/>
        <v>0</v>
      </c>
      <c r="AN189" s="53">
        <f t="shared" si="104"/>
        <v>6.0205999132796242</v>
      </c>
      <c r="AO189" s="53" t="e">
        <f t="shared" si="105"/>
        <v>#N/A</v>
      </c>
      <c r="AP189" s="53" t="e">
        <f t="shared" si="106"/>
        <v>#N/A</v>
      </c>
      <c r="AR189" s="53">
        <f t="shared" si="120"/>
        <v>0</v>
      </c>
      <c r="AS189" s="53">
        <f t="shared" si="121"/>
        <v>6.0205999132795505</v>
      </c>
      <c r="AT189" s="53" t="e">
        <f t="shared" si="122"/>
        <v>#N/A</v>
      </c>
      <c r="AU189" s="53" t="e">
        <f t="shared" si="123"/>
        <v>#N/A</v>
      </c>
      <c r="AW189" s="37"/>
    </row>
    <row r="190" spans="2:49">
      <c r="B190" s="35"/>
      <c r="C190" s="36"/>
      <c r="D190" s="36"/>
      <c r="E190" s="37"/>
      <c r="F190" s="37">
        <v>186</v>
      </c>
      <c r="G190" s="37">
        <v>290.75687712153251</v>
      </c>
      <c r="H190" s="37">
        <v>290.75687712153251</v>
      </c>
      <c r="I190" s="52">
        <v>3.4392995615440363</v>
      </c>
      <c r="L190" s="37">
        <f t="shared" si="107"/>
        <v>0</v>
      </c>
      <c r="M190" s="37">
        <f t="shared" si="97"/>
        <v>0</v>
      </c>
      <c r="N190" s="37">
        <f t="shared" si="98"/>
        <v>1</v>
      </c>
      <c r="O190" s="37">
        <f t="shared" si="99"/>
        <v>0</v>
      </c>
      <c r="Q190" s="37">
        <f t="shared" si="108"/>
        <v>2</v>
      </c>
      <c r="R190" s="37">
        <f t="shared" si="109"/>
        <v>0</v>
      </c>
      <c r="S190" s="37">
        <f t="shared" si="100"/>
        <v>2</v>
      </c>
      <c r="V190" s="37">
        <f t="shared" si="110"/>
        <v>0</v>
      </c>
      <c r="W190" s="37">
        <f t="shared" si="101"/>
        <v>0</v>
      </c>
      <c r="X190" s="37">
        <f t="shared" si="111"/>
        <v>0.99999999999998679</v>
      </c>
      <c r="Y190" s="37">
        <f t="shared" si="112"/>
        <v>0</v>
      </c>
      <c r="AA190" s="37">
        <f t="shared" si="113"/>
        <v>1.9999999999999831</v>
      </c>
      <c r="AB190" s="37">
        <f t="shared" si="114"/>
        <v>0</v>
      </c>
      <c r="AC190" s="37">
        <f t="shared" si="102"/>
        <v>1.9999999999999831</v>
      </c>
      <c r="AE190" s="36">
        <v>0</v>
      </c>
      <c r="AF190" s="36">
        <f t="shared" si="115"/>
        <v>0</v>
      </c>
      <c r="AG190" s="36">
        <f t="shared" si="103"/>
        <v>6.0205999132796242</v>
      </c>
      <c r="AI190" s="36">
        <f t="shared" si="116"/>
        <v>-3.182280639625853E-14</v>
      </c>
      <c r="AJ190" s="36">
        <f t="shared" si="117"/>
        <v>-1.1475496851984192E-13</v>
      </c>
      <c r="AK190" s="36">
        <f t="shared" si="118"/>
        <v>6.0205999132795505</v>
      </c>
      <c r="AM190" s="36">
        <f t="shared" si="119"/>
        <v>0</v>
      </c>
      <c r="AN190" s="36">
        <f t="shared" si="104"/>
        <v>6.0205999132796242</v>
      </c>
      <c r="AO190" s="36" t="e">
        <f t="shared" si="105"/>
        <v>#N/A</v>
      </c>
      <c r="AP190" s="36" t="e">
        <f t="shared" si="106"/>
        <v>#N/A</v>
      </c>
      <c r="AR190" s="36">
        <f t="shared" si="120"/>
        <v>0</v>
      </c>
      <c r="AS190" s="36">
        <f t="shared" si="121"/>
        <v>6.0205999132795505</v>
      </c>
      <c r="AT190" s="36" t="e">
        <f t="shared" si="122"/>
        <v>#N/A</v>
      </c>
      <c r="AU190" s="36" t="e">
        <f t="shared" si="123"/>
        <v>#N/A</v>
      </c>
      <c r="AW190" s="37"/>
    </row>
    <row r="191" spans="2:49">
      <c r="B191" s="35"/>
      <c r="C191" s="36"/>
      <c r="D191" s="36"/>
      <c r="E191" s="37"/>
      <c r="F191" s="49">
        <v>187</v>
      </c>
      <c r="G191" s="49">
        <v>294.97145855282491</v>
      </c>
      <c r="H191" s="49">
        <v>294.97145855282491</v>
      </c>
      <c r="I191" s="49">
        <v>3.3901585085762296</v>
      </c>
      <c r="K191" s="49"/>
      <c r="L191" s="49">
        <f t="shared" si="107"/>
        <v>0</v>
      </c>
      <c r="M191" s="49">
        <f t="shared" si="97"/>
        <v>0</v>
      </c>
      <c r="N191" s="49">
        <f t="shared" si="98"/>
        <v>1</v>
      </c>
      <c r="O191" s="49">
        <f t="shared" si="99"/>
        <v>0</v>
      </c>
      <c r="Q191" s="49">
        <f t="shared" si="108"/>
        <v>2</v>
      </c>
      <c r="R191" s="49">
        <f t="shared" si="109"/>
        <v>0</v>
      </c>
      <c r="S191" s="49">
        <f t="shared" si="100"/>
        <v>2</v>
      </c>
      <c r="U191" s="49"/>
      <c r="V191" s="49">
        <f t="shared" si="110"/>
        <v>0</v>
      </c>
      <c r="W191" s="49">
        <f t="shared" si="101"/>
        <v>0</v>
      </c>
      <c r="X191" s="49">
        <f t="shared" si="111"/>
        <v>0.99999999999998679</v>
      </c>
      <c r="Y191" s="49">
        <f t="shared" si="112"/>
        <v>0</v>
      </c>
      <c r="AA191" s="49">
        <f t="shared" si="113"/>
        <v>1.9999999999999831</v>
      </c>
      <c r="AB191" s="49">
        <f t="shared" si="114"/>
        <v>0</v>
      </c>
      <c r="AC191" s="49">
        <f t="shared" si="102"/>
        <v>1.9999999999999831</v>
      </c>
      <c r="AE191" s="53">
        <v>0</v>
      </c>
      <c r="AF191" s="53">
        <f t="shared" si="115"/>
        <v>0</v>
      </c>
      <c r="AG191" s="53">
        <f t="shared" si="103"/>
        <v>6.0205999132796242</v>
      </c>
      <c r="AI191" s="53">
        <f t="shared" si="116"/>
        <v>-3.182280639625853E-14</v>
      </c>
      <c r="AJ191" s="53">
        <f t="shared" si="117"/>
        <v>-1.1475496851984192E-13</v>
      </c>
      <c r="AK191" s="53">
        <f t="shared" si="118"/>
        <v>6.0205999132795505</v>
      </c>
      <c r="AM191" s="53">
        <f t="shared" si="119"/>
        <v>0</v>
      </c>
      <c r="AN191" s="53">
        <f t="shared" si="104"/>
        <v>6.0205999132796242</v>
      </c>
      <c r="AO191" s="53" t="e">
        <f t="shared" si="105"/>
        <v>#N/A</v>
      </c>
      <c r="AP191" s="53" t="e">
        <f t="shared" si="106"/>
        <v>#N/A</v>
      </c>
      <c r="AR191" s="53">
        <f t="shared" si="120"/>
        <v>0</v>
      </c>
      <c r="AS191" s="53">
        <f t="shared" si="121"/>
        <v>6.0205999132795505</v>
      </c>
      <c r="AT191" s="53" t="e">
        <f t="shared" si="122"/>
        <v>#N/A</v>
      </c>
      <c r="AU191" s="53" t="e">
        <f t="shared" si="123"/>
        <v>#N/A</v>
      </c>
      <c r="AW191" s="37"/>
    </row>
    <row r="192" spans="2:49">
      <c r="B192" s="35"/>
      <c r="C192" s="36"/>
      <c r="D192" s="36"/>
      <c r="E192" s="37"/>
      <c r="F192" s="37">
        <v>188</v>
      </c>
      <c r="G192" s="37">
        <v>299.24713121888681</v>
      </c>
      <c r="H192" s="37">
        <v>299.24713121888681</v>
      </c>
      <c r="I192" s="52">
        <v>3.3417195878430714</v>
      </c>
      <c r="L192" s="37">
        <f t="shared" si="107"/>
        <v>0</v>
      </c>
      <c r="M192" s="37">
        <f t="shared" si="97"/>
        <v>0</v>
      </c>
      <c r="N192" s="37">
        <f t="shared" si="98"/>
        <v>1</v>
      </c>
      <c r="O192" s="37">
        <f t="shared" si="99"/>
        <v>0</v>
      </c>
      <c r="Q192" s="37">
        <f t="shared" si="108"/>
        <v>2</v>
      </c>
      <c r="R192" s="37">
        <f t="shared" si="109"/>
        <v>0</v>
      </c>
      <c r="S192" s="37">
        <f t="shared" si="100"/>
        <v>2</v>
      </c>
      <c r="V192" s="37">
        <f t="shared" si="110"/>
        <v>0</v>
      </c>
      <c r="W192" s="37">
        <f t="shared" si="101"/>
        <v>0</v>
      </c>
      <c r="X192" s="37">
        <f t="shared" si="111"/>
        <v>0.99999999999998679</v>
      </c>
      <c r="Y192" s="37">
        <f t="shared" si="112"/>
        <v>0</v>
      </c>
      <c r="AA192" s="37">
        <f t="shared" si="113"/>
        <v>1.9999999999999831</v>
      </c>
      <c r="AB192" s="37">
        <f t="shared" si="114"/>
        <v>0</v>
      </c>
      <c r="AC192" s="37">
        <f t="shared" si="102"/>
        <v>1.9999999999999831</v>
      </c>
      <c r="AE192" s="36">
        <v>0</v>
      </c>
      <c r="AF192" s="36">
        <f t="shared" si="115"/>
        <v>0</v>
      </c>
      <c r="AG192" s="36">
        <f t="shared" si="103"/>
        <v>6.0205999132796242</v>
      </c>
      <c r="AI192" s="36">
        <f t="shared" si="116"/>
        <v>-3.182280639625853E-14</v>
      </c>
      <c r="AJ192" s="36">
        <f t="shared" si="117"/>
        <v>-1.1475496851984192E-13</v>
      </c>
      <c r="AK192" s="36">
        <f t="shared" si="118"/>
        <v>6.0205999132795505</v>
      </c>
      <c r="AM192" s="36">
        <f t="shared" si="119"/>
        <v>0</v>
      </c>
      <c r="AN192" s="36">
        <f t="shared" si="104"/>
        <v>6.0205999132796242</v>
      </c>
      <c r="AO192" s="36" t="e">
        <f t="shared" si="105"/>
        <v>#N/A</v>
      </c>
      <c r="AP192" s="36" t="e">
        <f t="shared" si="106"/>
        <v>#N/A</v>
      </c>
      <c r="AR192" s="36">
        <f t="shared" si="120"/>
        <v>0</v>
      </c>
      <c r="AS192" s="36">
        <f t="shared" si="121"/>
        <v>6.0205999132795505</v>
      </c>
      <c r="AT192" s="36" t="e">
        <f t="shared" si="122"/>
        <v>#N/A</v>
      </c>
      <c r="AU192" s="36" t="e">
        <f t="shared" si="123"/>
        <v>#N/A</v>
      </c>
      <c r="AW192" s="37"/>
    </row>
    <row r="193" spans="2:49">
      <c r="B193" s="35"/>
      <c r="C193" s="36"/>
      <c r="D193" s="36"/>
      <c r="E193" s="37"/>
      <c r="F193" s="49">
        <v>189</v>
      </c>
      <c r="G193" s="49">
        <v>303.5847806498769</v>
      </c>
      <c r="H193" s="49">
        <v>303.5847806498769</v>
      </c>
      <c r="I193" s="49">
        <v>3.2939727672096182</v>
      </c>
      <c r="K193" s="49"/>
      <c r="L193" s="49">
        <f t="shared" si="107"/>
        <v>0</v>
      </c>
      <c r="M193" s="49">
        <f t="shared" si="97"/>
        <v>0</v>
      </c>
      <c r="N193" s="49">
        <f t="shared" si="98"/>
        <v>1</v>
      </c>
      <c r="O193" s="49">
        <f t="shared" si="99"/>
        <v>0</v>
      </c>
      <c r="Q193" s="49">
        <f t="shared" si="108"/>
        <v>2</v>
      </c>
      <c r="R193" s="49">
        <f t="shared" si="109"/>
        <v>0</v>
      </c>
      <c r="S193" s="49">
        <f t="shared" si="100"/>
        <v>2</v>
      </c>
      <c r="U193" s="49"/>
      <c r="V193" s="49">
        <f t="shared" si="110"/>
        <v>0</v>
      </c>
      <c r="W193" s="49">
        <f t="shared" si="101"/>
        <v>0</v>
      </c>
      <c r="X193" s="49">
        <f t="shared" si="111"/>
        <v>0.99999999999998679</v>
      </c>
      <c r="Y193" s="49">
        <f t="shared" si="112"/>
        <v>0</v>
      </c>
      <c r="AA193" s="49">
        <f t="shared" si="113"/>
        <v>1.9999999999999831</v>
      </c>
      <c r="AB193" s="49">
        <f t="shared" si="114"/>
        <v>0</v>
      </c>
      <c r="AC193" s="49">
        <f t="shared" si="102"/>
        <v>1.9999999999999831</v>
      </c>
      <c r="AE193" s="53">
        <v>0</v>
      </c>
      <c r="AF193" s="53">
        <f t="shared" si="115"/>
        <v>0</v>
      </c>
      <c r="AG193" s="53">
        <f t="shared" si="103"/>
        <v>6.0205999132796242</v>
      </c>
      <c r="AI193" s="53">
        <f t="shared" si="116"/>
        <v>-3.182280639625853E-14</v>
      </c>
      <c r="AJ193" s="53">
        <f t="shared" si="117"/>
        <v>-1.1475496851984192E-13</v>
      </c>
      <c r="AK193" s="53">
        <f t="shared" si="118"/>
        <v>6.0205999132795505</v>
      </c>
      <c r="AM193" s="53">
        <f t="shared" si="119"/>
        <v>0</v>
      </c>
      <c r="AN193" s="53">
        <f t="shared" si="104"/>
        <v>6.0205999132796242</v>
      </c>
      <c r="AO193" s="53" t="e">
        <f t="shared" si="105"/>
        <v>#N/A</v>
      </c>
      <c r="AP193" s="53" t="e">
        <f t="shared" si="106"/>
        <v>#N/A</v>
      </c>
      <c r="AR193" s="53">
        <f t="shared" si="120"/>
        <v>0</v>
      </c>
      <c r="AS193" s="53">
        <f t="shared" si="121"/>
        <v>6.0205999132795505</v>
      </c>
      <c r="AT193" s="53" t="e">
        <f t="shared" si="122"/>
        <v>#N/A</v>
      </c>
      <c r="AU193" s="53" t="e">
        <f t="shared" si="123"/>
        <v>#N/A</v>
      </c>
      <c r="AW193" s="37"/>
    </row>
    <row r="194" spans="2:49">
      <c r="B194" s="35"/>
      <c r="C194" s="36"/>
      <c r="D194" s="36"/>
      <c r="E194" s="37"/>
      <c r="F194" s="37">
        <v>190</v>
      </c>
      <c r="G194" s="37">
        <v>307.98530521189844</v>
      </c>
      <c r="H194" s="37">
        <v>307.98530521189844</v>
      </c>
      <c r="I194" s="52">
        <v>3.2469081578810561</v>
      </c>
      <c r="L194" s="37">
        <f t="shared" si="107"/>
        <v>0</v>
      </c>
      <c r="M194" s="37">
        <f t="shared" si="97"/>
        <v>0</v>
      </c>
      <c r="N194" s="37">
        <f t="shared" si="98"/>
        <v>1</v>
      </c>
      <c r="O194" s="37">
        <f t="shared" si="99"/>
        <v>0</v>
      </c>
      <c r="Q194" s="37">
        <f t="shared" si="108"/>
        <v>2</v>
      </c>
      <c r="R194" s="37">
        <f t="shared" si="109"/>
        <v>0</v>
      </c>
      <c r="S194" s="37">
        <f t="shared" si="100"/>
        <v>2</v>
      </c>
      <c r="V194" s="37">
        <f t="shared" si="110"/>
        <v>0</v>
      </c>
      <c r="W194" s="37">
        <f t="shared" si="101"/>
        <v>0</v>
      </c>
      <c r="X194" s="37">
        <f t="shared" si="111"/>
        <v>0.99999999999998679</v>
      </c>
      <c r="Y194" s="37">
        <f t="shared" si="112"/>
        <v>0</v>
      </c>
      <c r="AA194" s="37">
        <f t="shared" si="113"/>
        <v>1.9999999999999831</v>
      </c>
      <c r="AB194" s="37">
        <f t="shared" si="114"/>
        <v>0</v>
      </c>
      <c r="AC194" s="37">
        <f t="shared" si="102"/>
        <v>1.9999999999999831</v>
      </c>
      <c r="AE194" s="36">
        <v>0</v>
      </c>
      <c r="AF194" s="36">
        <f t="shared" si="115"/>
        <v>0</v>
      </c>
      <c r="AG194" s="36">
        <f t="shared" si="103"/>
        <v>6.0205999132796242</v>
      </c>
      <c r="AI194" s="36">
        <f t="shared" si="116"/>
        <v>-3.182280639625853E-14</v>
      </c>
      <c r="AJ194" s="36">
        <f t="shared" si="117"/>
        <v>-1.1475496851984192E-13</v>
      </c>
      <c r="AK194" s="36">
        <f t="shared" si="118"/>
        <v>6.0205999132795505</v>
      </c>
      <c r="AM194" s="36">
        <f t="shared" si="119"/>
        <v>0</v>
      </c>
      <c r="AN194" s="36">
        <f t="shared" si="104"/>
        <v>6.0205999132796242</v>
      </c>
      <c r="AO194" s="36" t="e">
        <f t="shared" si="105"/>
        <v>#N/A</v>
      </c>
      <c r="AP194" s="36" t="e">
        <f t="shared" si="106"/>
        <v>#N/A</v>
      </c>
      <c r="AR194" s="36">
        <f t="shared" si="120"/>
        <v>0</v>
      </c>
      <c r="AS194" s="36">
        <f t="shared" si="121"/>
        <v>6.0205999132795505</v>
      </c>
      <c r="AT194" s="36" t="e">
        <f t="shared" si="122"/>
        <v>#N/A</v>
      </c>
      <c r="AU194" s="36" t="e">
        <f t="shared" si="123"/>
        <v>#N/A</v>
      </c>
      <c r="AW194" s="37"/>
    </row>
    <row r="195" spans="2:49">
      <c r="B195" s="35"/>
      <c r="C195" s="36"/>
      <c r="D195" s="36"/>
      <c r="E195" s="37"/>
      <c r="F195" s="49">
        <v>191</v>
      </c>
      <c r="G195" s="49">
        <v>312.44961629305823</v>
      </c>
      <c r="H195" s="49">
        <v>312.44961629305823</v>
      </c>
      <c r="I195" s="49">
        <v>3.2005160123546528</v>
      </c>
      <c r="K195" s="49"/>
      <c r="L195" s="49">
        <f t="shared" si="107"/>
        <v>0</v>
      </c>
      <c r="M195" s="49">
        <f t="shared" si="97"/>
        <v>0</v>
      </c>
      <c r="N195" s="49">
        <f t="shared" si="98"/>
        <v>1</v>
      </c>
      <c r="O195" s="49">
        <f t="shared" si="99"/>
        <v>0</v>
      </c>
      <c r="Q195" s="49">
        <f t="shared" si="108"/>
        <v>2</v>
      </c>
      <c r="R195" s="49">
        <f t="shared" si="109"/>
        <v>0</v>
      </c>
      <c r="S195" s="49">
        <f t="shared" si="100"/>
        <v>2</v>
      </c>
      <c r="U195" s="49"/>
      <c r="V195" s="49">
        <f t="shared" si="110"/>
        <v>0</v>
      </c>
      <c r="W195" s="49">
        <f t="shared" si="101"/>
        <v>0</v>
      </c>
      <c r="X195" s="49">
        <f t="shared" si="111"/>
        <v>0.99999999999998679</v>
      </c>
      <c r="Y195" s="49">
        <f t="shared" si="112"/>
        <v>0</v>
      </c>
      <c r="AA195" s="49">
        <f t="shared" si="113"/>
        <v>1.9999999999999831</v>
      </c>
      <c r="AB195" s="49">
        <f t="shared" si="114"/>
        <v>0</v>
      </c>
      <c r="AC195" s="49">
        <f t="shared" si="102"/>
        <v>1.9999999999999831</v>
      </c>
      <c r="AE195" s="53">
        <v>0</v>
      </c>
      <c r="AF195" s="53">
        <f t="shared" si="115"/>
        <v>0</v>
      </c>
      <c r="AG195" s="53">
        <f t="shared" si="103"/>
        <v>6.0205999132796242</v>
      </c>
      <c r="AI195" s="53">
        <f t="shared" si="116"/>
        <v>-3.182280639625853E-14</v>
      </c>
      <c r="AJ195" s="53">
        <f t="shared" si="117"/>
        <v>-1.1475496851984192E-13</v>
      </c>
      <c r="AK195" s="53">
        <f t="shared" si="118"/>
        <v>6.0205999132795505</v>
      </c>
      <c r="AM195" s="53">
        <f t="shared" si="119"/>
        <v>0</v>
      </c>
      <c r="AN195" s="53">
        <f t="shared" si="104"/>
        <v>6.0205999132796242</v>
      </c>
      <c r="AO195" s="53" t="e">
        <f t="shared" si="105"/>
        <v>#N/A</v>
      </c>
      <c r="AP195" s="53" t="e">
        <f t="shared" si="106"/>
        <v>#N/A</v>
      </c>
      <c r="AR195" s="53">
        <f t="shared" si="120"/>
        <v>0</v>
      </c>
      <c r="AS195" s="53">
        <f t="shared" si="121"/>
        <v>6.0205999132795505</v>
      </c>
      <c r="AT195" s="53" t="e">
        <f t="shared" si="122"/>
        <v>#N/A</v>
      </c>
      <c r="AU195" s="53" t="e">
        <f t="shared" si="123"/>
        <v>#N/A</v>
      </c>
      <c r="AW195" s="37"/>
    </row>
    <row r="196" spans="2:49">
      <c r="B196" s="35"/>
      <c r="C196" s="36"/>
      <c r="D196" s="36"/>
      <c r="E196" s="37"/>
      <c r="F196" s="37">
        <v>192</v>
      </c>
      <c r="G196" s="37">
        <v>316.97863849222273</v>
      </c>
      <c r="H196" s="37">
        <v>315</v>
      </c>
      <c r="I196" s="52">
        <v>3.1547867224009658</v>
      </c>
      <c r="L196" s="37">
        <f t="shared" si="107"/>
        <v>0</v>
      </c>
      <c r="M196" s="37">
        <f t="shared" ref="M196:M259" si="124">RADIANS(L196)</f>
        <v>0</v>
      </c>
      <c r="N196" s="37">
        <f t="shared" ref="N196:N259" si="125">$K$4*COS(M196)</f>
        <v>1</v>
      </c>
      <c r="O196" s="37">
        <f t="shared" ref="O196:O259" si="126">$K$4*SIN(M196)</f>
        <v>0</v>
      </c>
      <c r="Q196" s="37">
        <f t="shared" si="108"/>
        <v>2</v>
      </c>
      <c r="R196" s="37">
        <f t="shared" si="109"/>
        <v>0</v>
      </c>
      <c r="S196" s="37">
        <f t="shared" ref="S196:S259" si="127">SQRT(Q196^2+R196^2)</f>
        <v>2</v>
      </c>
      <c r="V196" s="37">
        <f t="shared" si="110"/>
        <v>0</v>
      </c>
      <c r="W196" s="37">
        <f t="shared" ref="W196:W259" si="128">RADIANS(V196)</f>
        <v>0</v>
      </c>
      <c r="X196" s="37">
        <f t="shared" si="111"/>
        <v>0.99999999999998679</v>
      </c>
      <c r="Y196" s="37">
        <f t="shared" si="112"/>
        <v>0</v>
      </c>
      <c r="AA196" s="37">
        <f t="shared" si="113"/>
        <v>1.9999999999999831</v>
      </c>
      <c r="AB196" s="37">
        <f t="shared" si="114"/>
        <v>0</v>
      </c>
      <c r="AC196" s="37">
        <f t="shared" ref="AC196:AC259" si="129">SQRT(AA196^2+AB196^2)</f>
        <v>1.9999999999999831</v>
      </c>
      <c r="AE196" s="36">
        <v>0</v>
      </c>
      <c r="AF196" s="36">
        <f t="shared" si="115"/>
        <v>0</v>
      </c>
      <c r="AG196" s="36">
        <f t="shared" ref="AG196:AG259" si="130">20*LOG(S196)</f>
        <v>6.0205999132796242</v>
      </c>
      <c r="AI196" s="36">
        <f t="shared" si="116"/>
        <v>-3.182280639625853E-14</v>
      </c>
      <c r="AJ196" s="36">
        <f t="shared" si="117"/>
        <v>-1.1475496851984192E-13</v>
      </c>
      <c r="AK196" s="36">
        <f t="shared" si="118"/>
        <v>6.0205999132795505</v>
      </c>
      <c r="AM196" s="36">
        <f t="shared" si="119"/>
        <v>0</v>
      </c>
      <c r="AN196" s="36">
        <f t="shared" ref="AN196:AN259" si="131">IF(AM196&lt;6,AG196,NA())</f>
        <v>6.0205999132796242</v>
      </c>
      <c r="AO196" s="36" t="e">
        <f t="shared" ref="AO196:AO259" si="132">IF(AND(AM196&gt;=6,AM196&lt;24),AG196,NA())</f>
        <v>#N/A</v>
      </c>
      <c r="AP196" s="36" t="e">
        <f t="shared" ref="AP196:AP259" si="133">IF(24&lt;AM196,AG196,NA())</f>
        <v>#N/A</v>
      </c>
      <c r="AR196" s="36">
        <f t="shared" si="120"/>
        <v>0</v>
      </c>
      <c r="AS196" s="36">
        <f t="shared" si="121"/>
        <v>6.0205999132795505</v>
      </c>
      <c r="AT196" s="36" t="e">
        <f t="shared" si="122"/>
        <v>#N/A</v>
      </c>
      <c r="AU196" s="36" t="e">
        <f t="shared" si="123"/>
        <v>#N/A</v>
      </c>
      <c r="AW196" s="37"/>
    </row>
    <row r="197" spans="2:49">
      <c r="B197" s="35"/>
      <c r="C197" s="36"/>
      <c r="D197" s="36"/>
      <c r="E197" s="37"/>
      <c r="F197" s="49">
        <v>193</v>
      </c>
      <c r="G197" s="49">
        <v>321.57330981051234</v>
      </c>
      <c r="H197" s="49">
        <v>321.57330981051234</v>
      </c>
      <c r="I197" s="49">
        <v>3.109710817073879</v>
      </c>
      <c r="K197" s="49"/>
      <c r="L197" s="49">
        <f t="shared" ref="L197:L260" si="134">$D$7/$I197*360</f>
        <v>0</v>
      </c>
      <c r="M197" s="49">
        <f t="shared" si="124"/>
        <v>0</v>
      </c>
      <c r="N197" s="49">
        <f t="shared" si="125"/>
        <v>1</v>
      </c>
      <c r="O197" s="49">
        <f t="shared" si="126"/>
        <v>0</v>
      </c>
      <c r="Q197" s="49">
        <f t="shared" ref="Q197:Q260" si="135">$D$9+N197</f>
        <v>2</v>
      </c>
      <c r="R197" s="49">
        <f t="shared" ref="R197:R260" si="136">O197</f>
        <v>0</v>
      </c>
      <c r="S197" s="49">
        <f t="shared" si="127"/>
        <v>2</v>
      </c>
      <c r="U197" s="49"/>
      <c r="V197" s="49">
        <f t="shared" ref="V197:V260" si="137">$D$22/$I197*360</f>
        <v>0</v>
      </c>
      <c r="W197" s="49">
        <f t="shared" si="128"/>
        <v>0</v>
      </c>
      <c r="X197" s="49">
        <f t="shared" ref="X197:X260" si="138">$U$4*COS(W197)</f>
        <v>0.99999999999998679</v>
      </c>
      <c r="Y197" s="49">
        <f t="shared" ref="Y197:Y260" si="139">$U$4*SIN(W197)</f>
        <v>0</v>
      </c>
      <c r="AA197" s="49">
        <f t="shared" ref="AA197:AA260" si="140">$D$11+X197</f>
        <v>1.9999999999999831</v>
      </c>
      <c r="AB197" s="49">
        <f t="shared" ref="AB197:AB260" si="141">Y197</f>
        <v>0</v>
      </c>
      <c r="AC197" s="49">
        <f t="shared" si="129"/>
        <v>1.9999999999999831</v>
      </c>
      <c r="AE197" s="53">
        <v>0</v>
      </c>
      <c r="AF197" s="53">
        <f t="shared" ref="AF197:AF260" si="142">$D$21</f>
        <v>0</v>
      </c>
      <c r="AG197" s="53">
        <f t="shared" si="130"/>
        <v>6.0205999132796242</v>
      </c>
      <c r="AI197" s="53">
        <f t="shared" ref="AI197:AI260" si="143">IFERROR($D$26,NA())</f>
        <v>-3.182280639625853E-14</v>
      </c>
      <c r="AJ197" s="53">
        <f t="shared" ref="AJ197:AJ260" si="144">IFERROR($D$27,NA())</f>
        <v>-1.1475496851984192E-13</v>
      </c>
      <c r="AK197" s="53">
        <f t="shared" ref="AK197:AK260" si="145">IFERROR(20*LOG(AC197),NA())</f>
        <v>6.0205999132795505</v>
      </c>
      <c r="AM197" s="53">
        <f t="shared" ref="AM197:AM260" si="146">ABS(L197/360)</f>
        <v>0</v>
      </c>
      <c r="AN197" s="53">
        <f t="shared" si="131"/>
        <v>6.0205999132796242</v>
      </c>
      <c r="AO197" s="53" t="e">
        <f t="shared" si="132"/>
        <v>#N/A</v>
      </c>
      <c r="AP197" s="53" t="e">
        <f t="shared" si="133"/>
        <v>#N/A</v>
      </c>
      <c r="AR197" s="53">
        <f t="shared" ref="AR197:AR260" si="147">ABS(V197/360)</f>
        <v>0</v>
      </c>
      <c r="AS197" s="53">
        <f t="shared" ref="AS197:AS260" si="148">IFERROR(IF(AR197&lt;6,AK197,NA()),NA())</f>
        <v>6.0205999132795505</v>
      </c>
      <c r="AT197" s="53" t="e">
        <f t="shared" ref="AT197:AT260" si="149">IFERROR(IF(AND(AR197&gt;=6,AR197&lt;24),AK197,NA()),NA())</f>
        <v>#N/A</v>
      </c>
      <c r="AU197" s="53" t="e">
        <f t="shared" ref="AU197:AU260" si="150">IFERROR(IF(24&lt;AR197,AK197,NA()),NA())</f>
        <v>#N/A</v>
      </c>
      <c r="AW197" s="37"/>
    </row>
    <row r="198" spans="2:49">
      <c r="B198" s="35"/>
      <c r="C198" s="36"/>
      <c r="D198" s="36"/>
      <c r="E198" s="37"/>
      <c r="F198" s="37">
        <v>194</v>
      </c>
      <c r="G198" s="37">
        <v>326.23458184556767</v>
      </c>
      <c r="H198" s="37">
        <v>326.23458184556767</v>
      </c>
      <c r="I198" s="52">
        <v>3.0652789607491036</v>
      </c>
      <c r="L198" s="37">
        <f t="shared" si="134"/>
        <v>0</v>
      </c>
      <c r="M198" s="37">
        <f t="shared" si="124"/>
        <v>0</v>
      </c>
      <c r="N198" s="37">
        <f t="shared" si="125"/>
        <v>1</v>
      </c>
      <c r="O198" s="37">
        <f t="shared" si="126"/>
        <v>0</v>
      </c>
      <c r="Q198" s="37">
        <f t="shared" si="135"/>
        <v>2</v>
      </c>
      <c r="R198" s="37">
        <f t="shared" si="136"/>
        <v>0</v>
      </c>
      <c r="S198" s="37">
        <f t="shared" si="127"/>
        <v>2</v>
      </c>
      <c r="V198" s="37">
        <f t="shared" si="137"/>
        <v>0</v>
      </c>
      <c r="W198" s="37">
        <f t="shared" si="128"/>
        <v>0</v>
      </c>
      <c r="X198" s="37">
        <f t="shared" si="138"/>
        <v>0.99999999999998679</v>
      </c>
      <c r="Y198" s="37">
        <f t="shared" si="139"/>
        <v>0</v>
      </c>
      <c r="AA198" s="37">
        <f t="shared" si="140"/>
        <v>1.9999999999999831</v>
      </c>
      <c r="AB198" s="37">
        <f t="shared" si="141"/>
        <v>0</v>
      </c>
      <c r="AC198" s="37">
        <f t="shared" si="129"/>
        <v>1.9999999999999831</v>
      </c>
      <c r="AE198" s="36">
        <v>0</v>
      </c>
      <c r="AF198" s="36">
        <f t="shared" si="142"/>
        <v>0</v>
      </c>
      <c r="AG198" s="36">
        <f t="shared" si="130"/>
        <v>6.0205999132796242</v>
      </c>
      <c r="AI198" s="36">
        <f t="shared" si="143"/>
        <v>-3.182280639625853E-14</v>
      </c>
      <c r="AJ198" s="36">
        <f t="shared" si="144"/>
        <v>-1.1475496851984192E-13</v>
      </c>
      <c r="AK198" s="36">
        <f t="shared" si="145"/>
        <v>6.0205999132795505</v>
      </c>
      <c r="AM198" s="36">
        <f t="shared" si="146"/>
        <v>0</v>
      </c>
      <c r="AN198" s="36">
        <f t="shared" si="131"/>
        <v>6.0205999132796242</v>
      </c>
      <c r="AO198" s="36" t="e">
        <f t="shared" si="132"/>
        <v>#N/A</v>
      </c>
      <c r="AP198" s="36" t="e">
        <f t="shared" si="133"/>
        <v>#N/A</v>
      </c>
      <c r="AR198" s="36">
        <f t="shared" si="147"/>
        <v>0</v>
      </c>
      <c r="AS198" s="36">
        <f t="shared" si="148"/>
        <v>6.0205999132795505</v>
      </c>
      <c r="AT198" s="36" t="e">
        <f t="shared" si="149"/>
        <v>#N/A</v>
      </c>
      <c r="AU198" s="36" t="e">
        <f t="shared" si="150"/>
        <v>#N/A</v>
      </c>
      <c r="AW198" s="37"/>
    </row>
    <row r="199" spans="2:49">
      <c r="B199" s="35"/>
      <c r="C199" s="36"/>
      <c r="D199" s="36"/>
      <c r="E199" s="37"/>
      <c r="F199" s="49">
        <v>195</v>
      </c>
      <c r="G199" s="49">
        <v>330.96341998863642</v>
      </c>
      <c r="H199" s="49">
        <v>330.96341998863642</v>
      </c>
      <c r="I199" s="49">
        <v>3.0214819511906628</v>
      </c>
      <c r="K199" s="49"/>
      <c r="L199" s="49">
        <f t="shared" si="134"/>
        <v>0</v>
      </c>
      <c r="M199" s="49">
        <f t="shared" si="124"/>
        <v>0</v>
      </c>
      <c r="N199" s="49">
        <f t="shared" si="125"/>
        <v>1</v>
      </c>
      <c r="O199" s="49">
        <f t="shared" si="126"/>
        <v>0</v>
      </c>
      <c r="Q199" s="49">
        <f t="shared" si="135"/>
        <v>2</v>
      </c>
      <c r="R199" s="49">
        <f t="shared" si="136"/>
        <v>0</v>
      </c>
      <c r="S199" s="49">
        <f t="shared" si="127"/>
        <v>2</v>
      </c>
      <c r="U199" s="49"/>
      <c r="V199" s="49">
        <f t="shared" si="137"/>
        <v>0</v>
      </c>
      <c r="W199" s="49">
        <f t="shared" si="128"/>
        <v>0</v>
      </c>
      <c r="X199" s="49">
        <f t="shared" si="138"/>
        <v>0.99999999999998679</v>
      </c>
      <c r="Y199" s="49">
        <f t="shared" si="139"/>
        <v>0</v>
      </c>
      <c r="AA199" s="49">
        <f t="shared" si="140"/>
        <v>1.9999999999999831</v>
      </c>
      <c r="AB199" s="49">
        <f t="shared" si="141"/>
        <v>0</v>
      </c>
      <c r="AC199" s="49">
        <f t="shared" si="129"/>
        <v>1.9999999999999831</v>
      </c>
      <c r="AE199" s="53">
        <v>0</v>
      </c>
      <c r="AF199" s="53">
        <f t="shared" si="142"/>
        <v>0</v>
      </c>
      <c r="AG199" s="53">
        <f t="shared" si="130"/>
        <v>6.0205999132796242</v>
      </c>
      <c r="AI199" s="53">
        <f t="shared" si="143"/>
        <v>-3.182280639625853E-14</v>
      </c>
      <c r="AJ199" s="53">
        <f t="shared" si="144"/>
        <v>-1.1475496851984192E-13</v>
      </c>
      <c r="AK199" s="53">
        <f t="shared" si="145"/>
        <v>6.0205999132795505</v>
      </c>
      <c r="AM199" s="53">
        <f t="shared" si="146"/>
        <v>0</v>
      </c>
      <c r="AN199" s="53">
        <f t="shared" si="131"/>
        <v>6.0205999132796242</v>
      </c>
      <c r="AO199" s="53" t="e">
        <f t="shared" si="132"/>
        <v>#N/A</v>
      </c>
      <c r="AP199" s="53" t="e">
        <f t="shared" si="133"/>
        <v>#N/A</v>
      </c>
      <c r="AR199" s="53">
        <f t="shared" si="147"/>
        <v>0</v>
      </c>
      <c r="AS199" s="53">
        <f t="shared" si="148"/>
        <v>6.0205999132795505</v>
      </c>
      <c r="AT199" s="53" t="e">
        <f t="shared" si="149"/>
        <v>#N/A</v>
      </c>
      <c r="AU199" s="53" t="e">
        <f t="shared" si="150"/>
        <v>#N/A</v>
      </c>
      <c r="AW199" s="37"/>
    </row>
    <row r="200" spans="2:49">
      <c r="B200" s="35"/>
      <c r="C200" s="36"/>
      <c r="D200" s="36"/>
      <c r="E200" s="37"/>
      <c r="F200" s="37">
        <v>196</v>
      </c>
      <c r="G200" s="37">
        <v>335.76080362451216</v>
      </c>
      <c r="H200" s="37">
        <v>335.76080362451216</v>
      </c>
      <c r="I200" s="52">
        <v>2.9783107176450514</v>
      </c>
      <c r="L200" s="37">
        <f t="shared" si="134"/>
        <v>0</v>
      </c>
      <c r="M200" s="37">
        <f t="shared" si="124"/>
        <v>0</v>
      </c>
      <c r="N200" s="37">
        <f t="shared" si="125"/>
        <v>1</v>
      </c>
      <c r="O200" s="37">
        <f t="shared" si="126"/>
        <v>0</v>
      </c>
      <c r="Q200" s="37">
        <f t="shared" si="135"/>
        <v>2</v>
      </c>
      <c r="R200" s="37">
        <f t="shared" si="136"/>
        <v>0</v>
      </c>
      <c r="S200" s="37">
        <f t="shared" si="127"/>
        <v>2</v>
      </c>
      <c r="V200" s="37">
        <f t="shared" si="137"/>
        <v>0</v>
      </c>
      <c r="W200" s="37">
        <f t="shared" si="128"/>
        <v>0</v>
      </c>
      <c r="X200" s="37">
        <f t="shared" si="138"/>
        <v>0.99999999999998679</v>
      </c>
      <c r="Y200" s="37">
        <f t="shared" si="139"/>
        <v>0</v>
      </c>
      <c r="AA200" s="37">
        <f t="shared" si="140"/>
        <v>1.9999999999999831</v>
      </c>
      <c r="AB200" s="37">
        <f t="shared" si="141"/>
        <v>0</v>
      </c>
      <c r="AC200" s="37">
        <f t="shared" si="129"/>
        <v>1.9999999999999831</v>
      </c>
      <c r="AE200" s="36">
        <v>0</v>
      </c>
      <c r="AF200" s="36">
        <f t="shared" si="142"/>
        <v>0</v>
      </c>
      <c r="AG200" s="36">
        <f t="shared" si="130"/>
        <v>6.0205999132796242</v>
      </c>
      <c r="AI200" s="36">
        <f t="shared" si="143"/>
        <v>-3.182280639625853E-14</v>
      </c>
      <c r="AJ200" s="36">
        <f t="shared" si="144"/>
        <v>-1.1475496851984192E-13</v>
      </c>
      <c r="AK200" s="36">
        <f t="shared" si="145"/>
        <v>6.0205999132795505</v>
      </c>
      <c r="AM200" s="36">
        <f t="shared" si="146"/>
        <v>0</v>
      </c>
      <c r="AN200" s="36">
        <f t="shared" si="131"/>
        <v>6.0205999132796242</v>
      </c>
      <c r="AO200" s="36" t="e">
        <f t="shared" si="132"/>
        <v>#N/A</v>
      </c>
      <c r="AP200" s="36" t="e">
        <f t="shared" si="133"/>
        <v>#N/A</v>
      </c>
      <c r="AR200" s="36">
        <f t="shared" si="147"/>
        <v>0</v>
      </c>
      <c r="AS200" s="36">
        <f t="shared" si="148"/>
        <v>6.0205999132795505</v>
      </c>
      <c r="AT200" s="36" t="e">
        <f t="shared" si="149"/>
        <v>#N/A</v>
      </c>
      <c r="AU200" s="36" t="e">
        <f t="shared" si="150"/>
        <v>#N/A</v>
      </c>
      <c r="AW200" s="37"/>
    </row>
    <row r="201" spans="2:49">
      <c r="B201" s="35"/>
      <c r="C201" s="36"/>
      <c r="D201" s="36"/>
      <c r="E201" s="37"/>
      <c r="F201" s="49">
        <v>197</v>
      </c>
      <c r="G201" s="49">
        <v>340.62772633437544</v>
      </c>
      <c r="H201" s="49">
        <v>340.62772633437544</v>
      </c>
      <c r="I201" s="49">
        <v>2.9357563189625826</v>
      </c>
      <c r="K201" s="49"/>
      <c r="L201" s="49">
        <f t="shared" si="134"/>
        <v>0</v>
      </c>
      <c r="M201" s="49">
        <f t="shared" si="124"/>
        <v>0</v>
      </c>
      <c r="N201" s="49">
        <f t="shared" si="125"/>
        <v>1</v>
      </c>
      <c r="O201" s="49">
        <f t="shared" si="126"/>
        <v>0</v>
      </c>
      <c r="Q201" s="49">
        <f t="shared" si="135"/>
        <v>2</v>
      </c>
      <c r="R201" s="49">
        <f t="shared" si="136"/>
        <v>0</v>
      </c>
      <c r="S201" s="49">
        <f t="shared" si="127"/>
        <v>2</v>
      </c>
      <c r="U201" s="49"/>
      <c r="V201" s="49">
        <f t="shared" si="137"/>
        <v>0</v>
      </c>
      <c r="W201" s="49">
        <f t="shared" si="128"/>
        <v>0</v>
      </c>
      <c r="X201" s="49">
        <f t="shared" si="138"/>
        <v>0.99999999999998679</v>
      </c>
      <c r="Y201" s="49">
        <f t="shared" si="139"/>
        <v>0</v>
      </c>
      <c r="AA201" s="49">
        <f t="shared" si="140"/>
        <v>1.9999999999999831</v>
      </c>
      <c r="AB201" s="49">
        <f t="shared" si="141"/>
        <v>0</v>
      </c>
      <c r="AC201" s="49">
        <f t="shared" si="129"/>
        <v>1.9999999999999831</v>
      </c>
      <c r="AE201" s="53">
        <v>0</v>
      </c>
      <c r="AF201" s="53">
        <f t="shared" si="142"/>
        <v>0</v>
      </c>
      <c r="AG201" s="53">
        <f t="shared" si="130"/>
        <v>6.0205999132796242</v>
      </c>
      <c r="AI201" s="53">
        <f t="shared" si="143"/>
        <v>-3.182280639625853E-14</v>
      </c>
      <c r="AJ201" s="53">
        <f t="shared" si="144"/>
        <v>-1.1475496851984192E-13</v>
      </c>
      <c r="AK201" s="53">
        <f t="shared" si="145"/>
        <v>6.0205999132795505</v>
      </c>
      <c r="AM201" s="53">
        <f t="shared" si="146"/>
        <v>0</v>
      </c>
      <c r="AN201" s="53">
        <f t="shared" si="131"/>
        <v>6.0205999132796242</v>
      </c>
      <c r="AO201" s="53" t="e">
        <f t="shared" si="132"/>
        <v>#N/A</v>
      </c>
      <c r="AP201" s="53" t="e">
        <f t="shared" si="133"/>
        <v>#N/A</v>
      </c>
      <c r="AR201" s="53">
        <f t="shared" si="147"/>
        <v>0</v>
      </c>
      <c r="AS201" s="53">
        <f t="shared" si="148"/>
        <v>6.0205999132795505</v>
      </c>
      <c r="AT201" s="53" t="e">
        <f t="shared" si="149"/>
        <v>#N/A</v>
      </c>
      <c r="AU201" s="53" t="e">
        <f t="shared" si="150"/>
        <v>#N/A</v>
      </c>
      <c r="AW201" s="37"/>
    </row>
    <row r="202" spans="2:49">
      <c r="B202" s="35"/>
      <c r="C202" s="36"/>
      <c r="D202" s="36"/>
      <c r="E202" s="37"/>
      <c r="F202" s="37">
        <v>198</v>
      </c>
      <c r="G202" s="37">
        <v>345.56519610157272</v>
      </c>
      <c r="H202" s="37">
        <v>345.56519610157272</v>
      </c>
      <c r="I202" s="52">
        <v>2.8938099417456029</v>
      </c>
      <c r="L202" s="37">
        <f t="shared" si="134"/>
        <v>0</v>
      </c>
      <c r="M202" s="37">
        <f t="shared" si="124"/>
        <v>0</v>
      </c>
      <c r="N202" s="37">
        <f t="shared" si="125"/>
        <v>1</v>
      </c>
      <c r="O202" s="37">
        <f t="shared" si="126"/>
        <v>0</v>
      </c>
      <c r="Q202" s="37">
        <f t="shared" si="135"/>
        <v>2</v>
      </c>
      <c r="R202" s="37">
        <f t="shared" si="136"/>
        <v>0</v>
      </c>
      <c r="S202" s="37">
        <f t="shared" si="127"/>
        <v>2</v>
      </c>
      <c r="V202" s="37">
        <f t="shared" si="137"/>
        <v>0</v>
      </c>
      <c r="W202" s="37">
        <f t="shared" si="128"/>
        <v>0</v>
      </c>
      <c r="X202" s="37">
        <f t="shared" si="138"/>
        <v>0.99999999999998679</v>
      </c>
      <c r="Y202" s="37">
        <f t="shared" si="139"/>
        <v>0</v>
      </c>
      <c r="AA202" s="37">
        <f t="shared" si="140"/>
        <v>1.9999999999999831</v>
      </c>
      <c r="AB202" s="37">
        <f t="shared" si="141"/>
        <v>0</v>
      </c>
      <c r="AC202" s="37">
        <f t="shared" si="129"/>
        <v>1.9999999999999831</v>
      </c>
      <c r="AE202" s="36">
        <v>0</v>
      </c>
      <c r="AF202" s="36">
        <f t="shared" si="142"/>
        <v>0</v>
      </c>
      <c r="AG202" s="36">
        <f t="shared" si="130"/>
        <v>6.0205999132796242</v>
      </c>
      <c r="AI202" s="36">
        <f t="shared" si="143"/>
        <v>-3.182280639625853E-14</v>
      </c>
      <c r="AJ202" s="36">
        <f t="shared" si="144"/>
        <v>-1.1475496851984192E-13</v>
      </c>
      <c r="AK202" s="36">
        <f t="shared" si="145"/>
        <v>6.0205999132795505</v>
      </c>
      <c r="AM202" s="36">
        <f t="shared" si="146"/>
        <v>0</v>
      </c>
      <c r="AN202" s="36">
        <f t="shared" si="131"/>
        <v>6.0205999132796242</v>
      </c>
      <c r="AO202" s="36" t="e">
        <f t="shared" si="132"/>
        <v>#N/A</v>
      </c>
      <c r="AP202" s="36" t="e">
        <f t="shared" si="133"/>
        <v>#N/A</v>
      </c>
      <c r="AR202" s="36">
        <f t="shared" si="147"/>
        <v>0</v>
      </c>
      <c r="AS202" s="36">
        <f t="shared" si="148"/>
        <v>6.0205999132795505</v>
      </c>
      <c r="AT202" s="36" t="e">
        <f t="shared" si="149"/>
        <v>#N/A</v>
      </c>
      <c r="AU202" s="36" t="e">
        <f t="shared" si="150"/>
        <v>#N/A</v>
      </c>
      <c r="AW202" s="37"/>
    </row>
    <row r="203" spans="2:49">
      <c r="B203" s="35"/>
      <c r="C203" s="36"/>
      <c r="D203" s="36"/>
      <c r="E203" s="37"/>
      <c r="F203" s="49">
        <v>199</v>
      </c>
      <c r="G203" s="49">
        <v>350.57423552037858</v>
      </c>
      <c r="H203" s="49">
        <v>350.57423552037858</v>
      </c>
      <c r="I203" s="49">
        <v>2.8524628985231599</v>
      </c>
      <c r="K203" s="49"/>
      <c r="L203" s="49">
        <f t="shared" si="134"/>
        <v>0</v>
      </c>
      <c r="M203" s="49">
        <f t="shared" si="124"/>
        <v>0</v>
      </c>
      <c r="N203" s="49">
        <f t="shared" si="125"/>
        <v>1</v>
      </c>
      <c r="O203" s="49">
        <f t="shared" si="126"/>
        <v>0</v>
      </c>
      <c r="Q203" s="49">
        <f t="shared" si="135"/>
        <v>2</v>
      </c>
      <c r="R203" s="49">
        <f t="shared" si="136"/>
        <v>0</v>
      </c>
      <c r="S203" s="49">
        <f t="shared" si="127"/>
        <v>2</v>
      </c>
      <c r="U203" s="49"/>
      <c r="V203" s="49">
        <f t="shared" si="137"/>
        <v>0</v>
      </c>
      <c r="W203" s="49">
        <f t="shared" si="128"/>
        <v>0</v>
      </c>
      <c r="X203" s="49">
        <f t="shared" si="138"/>
        <v>0.99999999999998679</v>
      </c>
      <c r="Y203" s="49">
        <f t="shared" si="139"/>
        <v>0</v>
      </c>
      <c r="AA203" s="49">
        <f t="shared" si="140"/>
        <v>1.9999999999999831</v>
      </c>
      <c r="AB203" s="49">
        <f t="shared" si="141"/>
        <v>0</v>
      </c>
      <c r="AC203" s="49">
        <f t="shared" si="129"/>
        <v>1.9999999999999831</v>
      </c>
      <c r="AE203" s="53">
        <v>0</v>
      </c>
      <c r="AF203" s="53">
        <f t="shared" si="142"/>
        <v>0</v>
      </c>
      <c r="AG203" s="53">
        <f t="shared" si="130"/>
        <v>6.0205999132796242</v>
      </c>
      <c r="AI203" s="53">
        <f t="shared" si="143"/>
        <v>-3.182280639625853E-14</v>
      </c>
      <c r="AJ203" s="53">
        <f t="shared" si="144"/>
        <v>-1.1475496851984192E-13</v>
      </c>
      <c r="AK203" s="53">
        <f t="shared" si="145"/>
        <v>6.0205999132795505</v>
      </c>
      <c r="AM203" s="53">
        <f t="shared" si="146"/>
        <v>0</v>
      </c>
      <c r="AN203" s="53">
        <f t="shared" si="131"/>
        <v>6.0205999132796242</v>
      </c>
      <c r="AO203" s="53" t="e">
        <f t="shared" si="132"/>
        <v>#N/A</v>
      </c>
      <c r="AP203" s="53" t="e">
        <f t="shared" si="133"/>
        <v>#N/A</v>
      </c>
      <c r="AR203" s="53">
        <f t="shared" si="147"/>
        <v>0</v>
      </c>
      <c r="AS203" s="53">
        <f t="shared" si="148"/>
        <v>6.0205999132795505</v>
      </c>
      <c r="AT203" s="53" t="e">
        <f t="shared" si="149"/>
        <v>#N/A</v>
      </c>
      <c r="AU203" s="53" t="e">
        <f t="shared" si="150"/>
        <v>#N/A</v>
      </c>
      <c r="AW203" s="37"/>
    </row>
    <row r="204" spans="2:49">
      <c r="B204" s="35"/>
      <c r="C204" s="36"/>
      <c r="D204" s="36"/>
      <c r="E204" s="37"/>
      <c r="F204" s="37">
        <v>200</v>
      </c>
      <c r="G204" s="37">
        <v>355.65588200778473</v>
      </c>
      <c r="H204" s="37">
        <v>355.65588200778473</v>
      </c>
      <c r="I204" s="52">
        <v>2.8117066259517443</v>
      </c>
      <c r="L204" s="37">
        <f t="shared" si="134"/>
        <v>0</v>
      </c>
      <c r="M204" s="37">
        <f t="shared" si="124"/>
        <v>0</v>
      </c>
      <c r="N204" s="37">
        <f t="shared" si="125"/>
        <v>1</v>
      </c>
      <c r="O204" s="37">
        <f t="shared" si="126"/>
        <v>0</v>
      </c>
      <c r="Q204" s="37">
        <f t="shared" si="135"/>
        <v>2</v>
      </c>
      <c r="R204" s="37">
        <f t="shared" si="136"/>
        <v>0</v>
      </c>
      <c r="S204" s="37">
        <f t="shared" si="127"/>
        <v>2</v>
      </c>
      <c r="V204" s="37">
        <f t="shared" si="137"/>
        <v>0</v>
      </c>
      <c r="W204" s="37">
        <f t="shared" si="128"/>
        <v>0</v>
      </c>
      <c r="X204" s="37">
        <f t="shared" si="138"/>
        <v>0.99999999999998679</v>
      </c>
      <c r="Y204" s="37">
        <f t="shared" si="139"/>
        <v>0</v>
      </c>
      <c r="AA204" s="37">
        <f t="shared" si="140"/>
        <v>1.9999999999999831</v>
      </c>
      <c r="AB204" s="37">
        <f t="shared" si="141"/>
        <v>0</v>
      </c>
      <c r="AC204" s="37">
        <f t="shared" si="129"/>
        <v>1.9999999999999831</v>
      </c>
      <c r="AE204" s="36">
        <v>0</v>
      </c>
      <c r="AF204" s="36">
        <f t="shared" si="142"/>
        <v>0</v>
      </c>
      <c r="AG204" s="36">
        <f t="shared" si="130"/>
        <v>6.0205999132796242</v>
      </c>
      <c r="AI204" s="36">
        <f t="shared" si="143"/>
        <v>-3.182280639625853E-14</v>
      </c>
      <c r="AJ204" s="36">
        <f t="shared" si="144"/>
        <v>-1.1475496851984192E-13</v>
      </c>
      <c r="AK204" s="36">
        <f t="shared" si="145"/>
        <v>6.0205999132795505</v>
      </c>
      <c r="AM204" s="36">
        <f t="shared" si="146"/>
        <v>0</v>
      </c>
      <c r="AN204" s="36">
        <f t="shared" si="131"/>
        <v>6.0205999132796242</v>
      </c>
      <c r="AO204" s="36" t="e">
        <f t="shared" si="132"/>
        <v>#N/A</v>
      </c>
      <c r="AP204" s="36" t="e">
        <f t="shared" si="133"/>
        <v>#N/A</v>
      </c>
      <c r="AR204" s="36">
        <f t="shared" si="147"/>
        <v>0</v>
      </c>
      <c r="AS204" s="36">
        <f t="shared" si="148"/>
        <v>6.0205999132795505</v>
      </c>
      <c r="AT204" s="36" t="e">
        <f t="shared" si="149"/>
        <v>#N/A</v>
      </c>
      <c r="AU204" s="36" t="e">
        <f t="shared" si="150"/>
        <v>#N/A</v>
      </c>
      <c r="AW204" s="37"/>
    </row>
    <row r="205" spans="2:49">
      <c r="B205" s="35"/>
      <c r="C205" s="36"/>
      <c r="D205" s="36"/>
      <c r="E205" s="37"/>
      <c r="F205" s="49">
        <v>201</v>
      </c>
      <c r="G205" s="49">
        <v>360.81118801835743</v>
      </c>
      <c r="H205" s="49">
        <v>360.81118801835743</v>
      </c>
      <c r="I205" s="49">
        <v>2.7715326830417513</v>
      </c>
      <c r="K205" s="49"/>
      <c r="L205" s="49">
        <f t="shared" si="134"/>
        <v>0</v>
      </c>
      <c r="M205" s="49">
        <f t="shared" si="124"/>
        <v>0</v>
      </c>
      <c r="N205" s="49">
        <f t="shared" si="125"/>
        <v>1</v>
      </c>
      <c r="O205" s="49">
        <f t="shared" si="126"/>
        <v>0</v>
      </c>
      <c r="Q205" s="49">
        <f t="shared" si="135"/>
        <v>2</v>
      </c>
      <c r="R205" s="49">
        <f t="shared" si="136"/>
        <v>0</v>
      </c>
      <c r="S205" s="49">
        <f t="shared" si="127"/>
        <v>2</v>
      </c>
      <c r="U205" s="49"/>
      <c r="V205" s="49">
        <f t="shared" si="137"/>
        <v>0</v>
      </c>
      <c r="W205" s="49">
        <f t="shared" si="128"/>
        <v>0</v>
      </c>
      <c r="X205" s="49">
        <f t="shared" si="138"/>
        <v>0.99999999999998679</v>
      </c>
      <c r="Y205" s="49">
        <f t="shared" si="139"/>
        <v>0</v>
      </c>
      <c r="AA205" s="49">
        <f t="shared" si="140"/>
        <v>1.9999999999999831</v>
      </c>
      <c r="AB205" s="49">
        <f t="shared" si="141"/>
        <v>0</v>
      </c>
      <c r="AC205" s="49">
        <f t="shared" si="129"/>
        <v>1.9999999999999831</v>
      </c>
      <c r="AE205" s="53">
        <v>0</v>
      </c>
      <c r="AF205" s="53">
        <f t="shared" si="142"/>
        <v>0</v>
      </c>
      <c r="AG205" s="53">
        <f t="shared" si="130"/>
        <v>6.0205999132796242</v>
      </c>
      <c r="AI205" s="53">
        <f t="shared" si="143"/>
        <v>-3.182280639625853E-14</v>
      </c>
      <c r="AJ205" s="53">
        <f t="shared" si="144"/>
        <v>-1.1475496851984192E-13</v>
      </c>
      <c r="AK205" s="53">
        <f t="shared" si="145"/>
        <v>6.0205999132795505</v>
      </c>
      <c r="AM205" s="53">
        <f t="shared" si="146"/>
        <v>0</v>
      </c>
      <c r="AN205" s="53">
        <f t="shared" si="131"/>
        <v>6.0205999132796242</v>
      </c>
      <c r="AO205" s="53" t="e">
        <f t="shared" si="132"/>
        <v>#N/A</v>
      </c>
      <c r="AP205" s="53" t="e">
        <f t="shared" si="133"/>
        <v>#N/A</v>
      </c>
      <c r="AR205" s="53">
        <f t="shared" si="147"/>
        <v>0</v>
      </c>
      <c r="AS205" s="53">
        <f t="shared" si="148"/>
        <v>6.0205999132795505</v>
      </c>
      <c r="AT205" s="53" t="e">
        <f t="shared" si="149"/>
        <v>#N/A</v>
      </c>
      <c r="AU205" s="53" t="e">
        <f t="shared" si="150"/>
        <v>#N/A</v>
      </c>
      <c r="AW205" s="37"/>
    </row>
    <row r="206" spans="2:49">
      <c r="B206" s="35"/>
      <c r="C206" s="36"/>
      <c r="D206" s="36"/>
      <c r="E206" s="37"/>
      <c r="F206" s="37">
        <v>202</v>
      </c>
      <c r="G206" s="37">
        <v>366.04122126221137</v>
      </c>
      <c r="H206" s="37">
        <v>366.04122126221137</v>
      </c>
      <c r="I206" s="52">
        <v>2.7319327494092698</v>
      </c>
      <c r="L206" s="37">
        <f t="shared" si="134"/>
        <v>0</v>
      </c>
      <c r="M206" s="37">
        <f t="shared" si="124"/>
        <v>0</v>
      </c>
      <c r="N206" s="37">
        <f t="shared" si="125"/>
        <v>1</v>
      </c>
      <c r="O206" s="37">
        <f t="shared" si="126"/>
        <v>0</v>
      </c>
      <c r="Q206" s="37">
        <f t="shared" si="135"/>
        <v>2</v>
      </c>
      <c r="R206" s="37">
        <f t="shared" si="136"/>
        <v>0</v>
      </c>
      <c r="S206" s="37">
        <f t="shared" si="127"/>
        <v>2</v>
      </c>
      <c r="V206" s="37">
        <f t="shared" si="137"/>
        <v>0</v>
      </c>
      <c r="W206" s="37">
        <f t="shared" si="128"/>
        <v>0</v>
      </c>
      <c r="X206" s="37">
        <f t="shared" si="138"/>
        <v>0.99999999999998679</v>
      </c>
      <c r="Y206" s="37">
        <f t="shared" si="139"/>
        <v>0</v>
      </c>
      <c r="AA206" s="37">
        <f t="shared" si="140"/>
        <v>1.9999999999999831</v>
      </c>
      <c r="AB206" s="37">
        <f t="shared" si="141"/>
        <v>0</v>
      </c>
      <c r="AC206" s="37">
        <f t="shared" si="129"/>
        <v>1.9999999999999831</v>
      </c>
      <c r="AE206" s="36">
        <v>0</v>
      </c>
      <c r="AF206" s="36">
        <f t="shared" si="142"/>
        <v>0</v>
      </c>
      <c r="AG206" s="36">
        <f t="shared" si="130"/>
        <v>6.0205999132796242</v>
      </c>
      <c r="AI206" s="36">
        <f t="shared" si="143"/>
        <v>-3.182280639625853E-14</v>
      </c>
      <c r="AJ206" s="36">
        <f t="shared" si="144"/>
        <v>-1.1475496851984192E-13</v>
      </c>
      <c r="AK206" s="36">
        <f t="shared" si="145"/>
        <v>6.0205999132795505</v>
      </c>
      <c r="AM206" s="36">
        <f t="shared" si="146"/>
        <v>0</v>
      </c>
      <c r="AN206" s="36">
        <f t="shared" si="131"/>
        <v>6.0205999132796242</v>
      </c>
      <c r="AO206" s="36" t="e">
        <f t="shared" si="132"/>
        <v>#N/A</v>
      </c>
      <c r="AP206" s="36" t="e">
        <f t="shared" si="133"/>
        <v>#N/A</v>
      </c>
      <c r="AR206" s="36">
        <f t="shared" si="147"/>
        <v>0</v>
      </c>
      <c r="AS206" s="36">
        <f t="shared" si="148"/>
        <v>6.0205999132795505</v>
      </c>
      <c r="AT206" s="36" t="e">
        <f t="shared" si="149"/>
        <v>#N/A</v>
      </c>
      <c r="AU206" s="36" t="e">
        <f t="shared" si="150"/>
        <v>#N/A</v>
      </c>
      <c r="AW206" s="37"/>
    </row>
    <row r="207" spans="2:49">
      <c r="B207" s="35"/>
      <c r="C207" s="36"/>
      <c r="D207" s="36"/>
      <c r="E207" s="37"/>
      <c r="F207" s="49">
        <v>203</v>
      </c>
      <c r="G207" s="49">
        <v>371.34706492614134</v>
      </c>
      <c r="H207" s="49">
        <v>371.34706492614134</v>
      </c>
      <c r="I207" s="49">
        <v>2.6928986235528587</v>
      </c>
      <c r="K207" s="49"/>
      <c r="L207" s="49">
        <f t="shared" si="134"/>
        <v>0</v>
      </c>
      <c r="M207" s="49">
        <f t="shared" si="124"/>
        <v>0</v>
      </c>
      <c r="N207" s="49">
        <f t="shared" si="125"/>
        <v>1</v>
      </c>
      <c r="O207" s="49">
        <f t="shared" si="126"/>
        <v>0</v>
      </c>
      <c r="Q207" s="49">
        <f t="shared" si="135"/>
        <v>2</v>
      </c>
      <c r="R207" s="49">
        <f t="shared" si="136"/>
        <v>0</v>
      </c>
      <c r="S207" s="49">
        <f t="shared" si="127"/>
        <v>2</v>
      </c>
      <c r="U207" s="49"/>
      <c r="V207" s="49">
        <f t="shared" si="137"/>
        <v>0</v>
      </c>
      <c r="W207" s="49">
        <f t="shared" si="128"/>
        <v>0</v>
      </c>
      <c r="X207" s="49">
        <f t="shared" si="138"/>
        <v>0.99999999999998679</v>
      </c>
      <c r="Y207" s="49">
        <f t="shared" si="139"/>
        <v>0</v>
      </c>
      <c r="AA207" s="49">
        <f t="shared" si="140"/>
        <v>1.9999999999999831</v>
      </c>
      <c r="AB207" s="49">
        <f t="shared" si="141"/>
        <v>0</v>
      </c>
      <c r="AC207" s="49">
        <f t="shared" si="129"/>
        <v>1.9999999999999831</v>
      </c>
      <c r="AE207" s="53">
        <v>0</v>
      </c>
      <c r="AF207" s="53">
        <f t="shared" si="142"/>
        <v>0</v>
      </c>
      <c r="AG207" s="53">
        <f t="shared" si="130"/>
        <v>6.0205999132796242</v>
      </c>
      <c r="AI207" s="53">
        <f t="shared" si="143"/>
        <v>-3.182280639625853E-14</v>
      </c>
      <c r="AJ207" s="53">
        <f t="shared" si="144"/>
        <v>-1.1475496851984192E-13</v>
      </c>
      <c r="AK207" s="53">
        <f t="shared" si="145"/>
        <v>6.0205999132795505</v>
      </c>
      <c r="AM207" s="53">
        <f t="shared" si="146"/>
        <v>0</v>
      </c>
      <c r="AN207" s="53">
        <f t="shared" si="131"/>
        <v>6.0205999132796242</v>
      </c>
      <c r="AO207" s="53" t="e">
        <f t="shared" si="132"/>
        <v>#N/A</v>
      </c>
      <c r="AP207" s="53" t="e">
        <f t="shared" si="133"/>
        <v>#N/A</v>
      </c>
      <c r="AR207" s="53">
        <f t="shared" si="147"/>
        <v>0</v>
      </c>
      <c r="AS207" s="53">
        <f t="shared" si="148"/>
        <v>6.0205999132795505</v>
      </c>
      <c r="AT207" s="53" t="e">
        <f t="shared" si="149"/>
        <v>#N/A</v>
      </c>
      <c r="AU207" s="53" t="e">
        <f t="shared" si="150"/>
        <v>#N/A</v>
      </c>
      <c r="AW207" s="37"/>
    </row>
    <row r="208" spans="2:49">
      <c r="B208" s="35"/>
      <c r="C208" s="36"/>
      <c r="D208" s="36"/>
      <c r="E208" s="37"/>
      <c r="F208" s="37">
        <v>204</v>
      </c>
      <c r="G208" s="37">
        <v>376.72981789796017</v>
      </c>
      <c r="H208" s="37">
        <v>376.72981789796017</v>
      </c>
      <c r="I208" s="52">
        <v>2.6544222211549413</v>
      </c>
      <c r="L208" s="37">
        <f t="shared" si="134"/>
        <v>0</v>
      </c>
      <c r="M208" s="37">
        <f t="shared" si="124"/>
        <v>0</v>
      </c>
      <c r="N208" s="37">
        <f t="shared" si="125"/>
        <v>1</v>
      </c>
      <c r="O208" s="37">
        <f t="shared" si="126"/>
        <v>0</v>
      </c>
      <c r="Q208" s="37">
        <f t="shared" si="135"/>
        <v>2</v>
      </c>
      <c r="R208" s="37">
        <f t="shared" si="136"/>
        <v>0</v>
      </c>
      <c r="S208" s="37">
        <f t="shared" si="127"/>
        <v>2</v>
      </c>
      <c r="V208" s="37">
        <f t="shared" si="137"/>
        <v>0</v>
      </c>
      <c r="W208" s="37">
        <f t="shared" si="128"/>
        <v>0</v>
      </c>
      <c r="X208" s="37">
        <f t="shared" si="138"/>
        <v>0.99999999999998679</v>
      </c>
      <c r="Y208" s="37">
        <f t="shared" si="139"/>
        <v>0</v>
      </c>
      <c r="AA208" s="37">
        <f t="shared" si="140"/>
        <v>1.9999999999999831</v>
      </c>
      <c r="AB208" s="37">
        <f t="shared" si="141"/>
        <v>0</v>
      </c>
      <c r="AC208" s="37">
        <f t="shared" si="129"/>
        <v>1.9999999999999831</v>
      </c>
      <c r="AE208" s="36">
        <v>0</v>
      </c>
      <c r="AF208" s="36">
        <f t="shared" si="142"/>
        <v>0</v>
      </c>
      <c r="AG208" s="36">
        <f t="shared" si="130"/>
        <v>6.0205999132796242</v>
      </c>
      <c r="AI208" s="36">
        <f t="shared" si="143"/>
        <v>-3.182280639625853E-14</v>
      </c>
      <c r="AJ208" s="36">
        <f t="shared" si="144"/>
        <v>-1.1475496851984192E-13</v>
      </c>
      <c r="AK208" s="36">
        <f t="shared" si="145"/>
        <v>6.0205999132795505</v>
      </c>
      <c r="AM208" s="36">
        <f t="shared" si="146"/>
        <v>0</v>
      </c>
      <c r="AN208" s="36">
        <f t="shared" si="131"/>
        <v>6.0205999132796242</v>
      </c>
      <c r="AO208" s="36" t="e">
        <f t="shared" si="132"/>
        <v>#N/A</v>
      </c>
      <c r="AP208" s="36" t="e">
        <f t="shared" si="133"/>
        <v>#N/A</v>
      </c>
      <c r="AR208" s="36">
        <f t="shared" si="147"/>
        <v>0</v>
      </c>
      <c r="AS208" s="36">
        <f t="shared" si="148"/>
        <v>6.0205999132795505</v>
      </c>
      <c r="AT208" s="36" t="e">
        <f t="shared" si="149"/>
        <v>#N/A</v>
      </c>
      <c r="AU208" s="36" t="e">
        <f t="shared" si="150"/>
        <v>#N/A</v>
      </c>
      <c r="AW208" s="37"/>
    </row>
    <row r="209" spans="2:49">
      <c r="B209" s="35"/>
      <c r="C209" s="36"/>
      <c r="D209" s="36"/>
      <c r="E209" s="37"/>
      <c r="F209" s="49">
        <v>205</v>
      </c>
      <c r="G209" s="49">
        <v>382.19059499408814</v>
      </c>
      <c r="H209" s="49">
        <v>382.19059499408814</v>
      </c>
      <c r="I209" s="49">
        <v>2.6164955734074731</v>
      </c>
      <c r="K209" s="49"/>
      <c r="L209" s="49">
        <f t="shared" si="134"/>
        <v>0</v>
      </c>
      <c r="M209" s="49">
        <f t="shared" si="124"/>
        <v>0</v>
      </c>
      <c r="N209" s="49">
        <f t="shared" si="125"/>
        <v>1</v>
      </c>
      <c r="O209" s="49">
        <f t="shared" si="126"/>
        <v>0</v>
      </c>
      <c r="Q209" s="49">
        <f t="shared" si="135"/>
        <v>2</v>
      </c>
      <c r="R209" s="49">
        <f t="shared" si="136"/>
        <v>0</v>
      </c>
      <c r="S209" s="49">
        <f t="shared" si="127"/>
        <v>2</v>
      </c>
      <c r="U209" s="49"/>
      <c r="V209" s="49">
        <f t="shared" si="137"/>
        <v>0</v>
      </c>
      <c r="W209" s="49">
        <f t="shared" si="128"/>
        <v>0</v>
      </c>
      <c r="X209" s="49">
        <f t="shared" si="138"/>
        <v>0.99999999999998679</v>
      </c>
      <c r="Y209" s="49">
        <f t="shared" si="139"/>
        <v>0</v>
      </c>
      <c r="AA209" s="49">
        <f t="shared" si="140"/>
        <v>1.9999999999999831</v>
      </c>
      <c r="AB209" s="49">
        <f t="shared" si="141"/>
        <v>0</v>
      </c>
      <c r="AC209" s="49">
        <f t="shared" si="129"/>
        <v>1.9999999999999831</v>
      </c>
      <c r="AE209" s="53">
        <v>0</v>
      </c>
      <c r="AF209" s="53">
        <f t="shared" si="142"/>
        <v>0</v>
      </c>
      <c r="AG209" s="53">
        <f t="shared" si="130"/>
        <v>6.0205999132796242</v>
      </c>
      <c r="AI209" s="53">
        <f t="shared" si="143"/>
        <v>-3.182280639625853E-14</v>
      </c>
      <c r="AJ209" s="53">
        <f t="shared" si="144"/>
        <v>-1.1475496851984192E-13</v>
      </c>
      <c r="AK209" s="53">
        <f t="shared" si="145"/>
        <v>6.0205999132795505</v>
      </c>
      <c r="AM209" s="53">
        <f t="shared" si="146"/>
        <v>0</v>
      </c>
      <c r="AN209" s="53">
        <f t="shared" si="131"/>
        <v>6.0205999132796242</v>
      </c>
      <c r="AO209" s="53" t="e">
        <f t="shared" si="132"/>
        <v>#N/A</v>
      </c>
      <c r="AP209" s="53" t="e">
        <f t="shared" si="133"/>
        <v>#N/A</v>
      </c>
      <c r="AR209" s="53">
        <f t="shared" si="147"/>
        <v>0</v>
      </c>
      <c r="AS209" s="53">
        <f t="shared" si="148"/>
        <v>6.0205999132795505</v>
      </c>
      <c r="AT209" s="53" t="e">
        <f t="shared" si="149"/>
        <v>#N/A</v>
      </c>
      <c r="AU209" s="53" t="e">
        <f t="shared" si="150"/>
        <v>#N/A</v>
      </c>
      <c r="AW209" s="37"/>
    </row>
    <row r="210" spans="2:49">
      <c r="B210" s="35"/>
      <c r="C210" s="36"/>
      <c r="D210" s="36"/>
      <c r="E210" s="37"/>
      <c r="F210" s="37">
        <v>206</v>
      </c>
      <c r="G210" s="37">
        <v>387.73052719044165</v>
      </c>
      <c r="H210" s="37">
        <v>387.73052719044165</v>
      </c>
      <c r="I210" s="52">
        <v>2.5791108253615271</v>
      </c>
      <c r="L210" s="37">
        <f t="shared" si="134"/>
        <v>0</v>
      </c>
      <c r="M210" s="37">
        <f t="shared" si="124"/>
        <v>0</v>
      </c>
      <c r="N210" s="37">
        <f t="shared" si="125"/>
        <v>1</v>
      </c>
      <c r="O210" s="37">
        <f t="shared" si="126"/>
        <v>0</v>
      </c>
      <c r="Q210" s="37">
        <f t="shared" si="135"/>
        <v>2</v>
      </c>
      <c r="R210" s="37">
        <f t="shared" si="136"/>
        <v>0</v>
      </c>
      <c r="S210" s="37">
        <f t="shared" si="127"/>
        <v>2</v>
      </c>
      <c r="V210" s="37">
        <f t="shared" si="137"/>
        <v>0</v>
      </c>
      <c r="W210" s="37">
        <f t="shared" si="128"/>
        <v>0</v>
      </c>
      <c r="X210" s="37">
        <f t="shared" si="138"/>
        <v>0.99999999999998679</v>
      </c>
      <c r="Y210" s="37">
        <f t="shared" si="139"/>
        <v>0</v>
      </c>
      <c r="AA210" s="37">
        <f t="shared" si="140"/>
        <v>1.9999999999999831</v>
      </c>
      <c r="AB210" s="37">
        <f t="shared" si="141"/>
        <v>0</v>
      </c>
      <c r="AC210" s="37">
        <f t="shared" si="129"/>
        <v>1.9999999999999831</v>
      </c>
      <c r="AE210" s="36">
        <v>0</v>
      </c>
      <c r="AF210" s="36">
        <f t="shared" si="142"/>
        <v>0</v>
      </c>
      <c r="AG210" s="36">
        <f t="shared" si="130"/>
        <v>6.0205999132796242</v>
      </c>
      <c r="AI210" s="36">
        <f t="shared" si="143"/>
        <v>-3.182280639625853E-14</v>
      </c>
      <c r="AJ210" s="36">
        <f t="shared" si="144"/>
        <v>-1.1475496851984192E-13</v>
      </c>
      <c r="AK210" s="36">
        <f t="shared" si="145"/>
        <v>6.0205999132795505</v>
      </c>
      <c r="AM210" s="36">
        <f t="shared" si="146"/>
        <v>0</v>
      </c>
      <c r="AN210" s="36">
        <f t="shared" si="131"/>
        <v>6.0205999132796242</v>
      </c>
      <c r="AO210" s="36" t="e">
        <f t="shared" si="132"/>
        <v>#N/A</v>
      </c>
      <c r="AP210" s="36" t="e">
        <f t="shared" si="133"/>
        <v>#N/A</v>
      </c>
      <c r="AR210" s="36">
        <f t="shared" si="147"/>
        <v>0</v>
      </c>
      <c r="AS210" s="36">
        <f t="shared" si="148"/>
        <v>6.0205999132795505</v>
      </c>
      <c r="AT210" s="36" t="e">
        <f t="shared" si="149"/>
        <v>#N/A</v>
      </c>
      <c r="AU210" s="36" t="e">
        <f t="shared" si="150"/>
        <v>#N/A</v>
      </c>
      <c r="AW210" s="37"/>
    </row>
    <row r="211" spans="2:49">
      <c r="B211" s="35"/>
      <c r="C211" s="36"/>
      <c r="D211" s="36"/>
      <c r="E211" s="37"/>
      <c r="F211" s="49">
        <v>207</v>
      </c>
      <c r="G211" s="49">
        <v>393.3507618566677</v>
      </c>
      <c r="H211" s="49">
        <v>393.3507618566677</v>
      </c>
      <c r="I211" s="49">
        <v>2.542260234300469</v>
      </c>
      <c r="K211" s="49"/>
      <c r="L211" s="49">
        <f t="shared" si="134"/>
        <v>0</v>
      </c>
      <c r="M211" s="49">
        <f t="shared" si="124"/>
        <v>0</v>
      </c>
      <c r="N211" s="49">
        <f t="shared" si="125"/>
        <v>1</v>
      </c>
      <c r="O211" s="49">
        <f t="shared" si="126"/>
        <v>0</v>
      </c>
      <c r="Q211" s="49">
        <f t="shared" si="135"/>
        <v>2</v>
      </c>
      <c r="R211" s="49">
        <f t="shared" si="136"/>
        <v>0</v>
      </c>
      <c r="S211" s="49">
        <f t="shared" si="127"/>
        <v>2</v>
      </c>
      <c r="U211" s="49"/>
      <c r="V211" s="49">
        <f t="shared" si="137"/>
        <v>0</v>
      </c>
      <c r="W211" s="49">
        <f t="shared" si="128"/>
        <v>0</v>
      </c>
      <c r="X211" s="49">
        <f t="shared" si="138"/>
        <v>0.99999999999998679</v>
      </c>
      <c r="Y211" s="49">
        <f t="shared" si="139"/>
        <v>0</v>
      </c>
      <c r="AA211" s="49">
        <f t="shared" si="140"/>
        <v>1.9999999999999831</v>
      </c>
      <c r="AB211" s="49">
        <f t="shared" si="141"/>
        <v>0</v>
      </c>
      <c r="AC211" s="49">
        <f t="shared" si="129"/>
        <v>1.9999999999999831</v>
      </c>
      <c r="AE211" s="53">
        <v>0</v>
      </c>
      <c r="AF211" s="53">
        <f t="shared" si="142"/>
        <v>0</v>
      </c>
      <c r="AG211" s="53">
        <f t="shared" si="130"/>
        <v>6.0205999132796242</v>
      </c>
      <c r="AI211" s="53">
        <f t="shared" si="143"/>
        <v>-3.182280639625853E-14</v>
      </c>
      <c r="AJ211" s="53">
        <f t="shared" si="144"/>
        <v>-1.1475496851984192E-13</v>
      </c>
      <c r="AK211" s="53">
        <f t="shared" si="145"/>
        <v>6.0205999132795505</v>
      </c>
      <c r="AM211" s="53">
        <f t="shared" si="146"/>
        <v>0</v>
      </c>
      <c r="AN211" s="53">
        <f t="shared" si="131"/>
        <v>6.0205999132796242</v>
      </c>
      <c r="AO211" s="53" t="e">
        <f t="shared" si="132"/>
        <v>#N/A</v>
      </c>
      <c r="AP211" s="53" t="e">
        <f t="shared" si="133"/>
        <v>#N/A</v>
      </c>
      <c r="AR211" s="53">
        <f t="shared" si="147"/>
        <v>0</v>
      </c>
      <c r="AS211" s="53">
        <f t="shared" si="148"/>
        <v>6.0205999132795505</v>
      </c>
      <c r="AT211" s="53" t="e">
        <f t="shared" si="149"/>
        <v>#N/A</v>
      </c>
      <c r="AU211" s="53" t="e">
        <f t="shared" si="150"/>
        <v>#N/A</v>
      </c>
      <c r="AW211" s="37"/>
    </row>
    <row r="212" spans="2:49">
      <c r="B212" s="35"/>
      <c r="C212" s="36"/>
      <c r="D212" s="36"/>
      <c r="E212" s="37"/>
      <c r="F212" s="37">
        <v>208</v>
      </c>
      <c r="G212" s="37">
        <v>399.05246299377609</v>
      </c>
      <c r="H212" s="37">
        <v>400</v>
      </c>
      <c r="I212" s="52">
        <v>2.5059361681363606</v>
      </c>
      <c r="L212" s="37">
        <f t="shared" si="134"/>
        <v>0</v>
      </c>
      <c r="M212" s="37">
        <f t="shared" si="124"/>
        <v>0</v>
      </c>
      <c r="N212" s="37">
        <f t="shared" si="125"/>
        <v>1</v>
      </c>
      <c r="O212" s="37">
        <f t="shared" si="126"/>
        <v>0</v>
      </c>
      <c r="Q212" s="37">
        <f t="shared" si="135"/>
        <v>2</v>
      </c>
      <c r="R212" s="37">
        <f t="shared" si="136"/>
        <v>0</v>
      </c>
      <c r="S212" s="37">
        <f t="shared" si="127"/>
        <v>2</v>
      </c>
      <c r="V212" s="37">
        <f t="shared" si="137"/>
        <v>0</v>
      </c>
      <c r="W212" s="37">
        <f t="shared" si="128"/>
        <v>0</v>
      </c>
      <c r="X212" s="37">
        <f t="shared" si="138"/>
        <v>0.99999999999998679</v>
      </c>
      <c r="Y212" s="37">
        <f t="shared" si="139"/>
        <v>0</v>
      </c>
      <c r="AA212" s="37">
        <f t="shared" si="140"/>
        <v>1.9999999999999831</v>
      </c>
      <c r="AB212" s="37">
        <f t="shared" si="141"/>
        <v>0</v>
      </c>
      <c r="AC212" s="37">
        <f t="shared" si="129"/>
        <v>1.9999999999999831</v>
      </c>
      <c r="AE212" s="36">
        <v>0</v>
      </c>
      <c r="AF212" s="36">
        <f t="shared" si="142"/>
        <v>0</v>
      </c>
      <c r="AG212" s="36">
        <f t="shared" si="130"/>
        <v>6.0205999132796242</v>
      </c>
      <c r="AI212" s="36">
        <f t="shared" si="143"/>
        <v>-3.182280639625853E-14</v>
      </c>
      <c r="AJ212" s="36">
        <f t="shared" si="144"/>
        <v>-1.1475496851984192E-13</v>
      </c>
      <c r="AK212" s="36">
        <f t="shared" si="145"/>
        <v>6.0205999132795505</v>
      </c>
      <c r="AM212" s="36">
        <f t="shared" si="146"/>
        <v>0</v>
      </c>
      <c r="AN212" s="36">
        <f t="shared" si="131"/>
        <v>6.0205999132796242</v>
      </c>
      <c r="AO212" s="36" t="e">
        <f t="shared" si="132"/>
        <v>#N/A</v>
      </c>
      <c r="AP212" s="36" t="e">
        <f t="shared" si="133"/>
        <v>#N/A</v>
      </c>
      <c r="AR212" s="36">
        <f t="shared" si="147"/>
        <v>0</v>
      </c>
      <c r="AS212" s="36">
        <f t="shared" si="148"/>
        <v>6.0205999132795505</v>
      </c>
      <c r="AT212" s="36" t="e">
        <f t="shared" si="149"/>
        <v>#N/A</v>
      </c>
      <c r="AU212" s="36" t="e">
        <f t="shared" si="150"/>
        <v>#N/A</v>
      </c>
      <c r="AW212" s="37"/>
    </row>
    <row r="213" spans="2:49">
      <c r="B213" s="35"/>
      <c r="C213" s="36"/>
      <c r="D213" s="36"/>
      <c r="E213" s="37"/>
      <c r="F213" s="49">
        <v>209</v>
      </c>
      <c r="G213" s="49">
        <v>404.8368114752123</v>
      </c>
      <c r="H213" s="49">
        <v>404.8368114752123</v>
      </c>
      <c r="I213" s="49">
        <v>2.4701311038292992</v>
      </c>
      <c r="K213" s="49"/>
      <c r="L213" s="49">
        <f t="shared" si="134"/>
        <v>0</v>
      </c>
      <c r="M213" s="49">
        <f t="shared" si="124"/>
        <v>0</v>
      </c>
      <c r="N213" s="49">
        <f t="shared" si="125"/>
        <v>1</v>
      </c>
      <c r="O213" s="49">
        <f t="shared" si="126"/>
        <v>0</v>
      </c>
      <c r="Q213" s="49">
        <f t="shared" si="135"/>
        <v>2</v>
      </c>
      <c r="R213" s="49">
        <f t="shared" si="136"/>
        <v>0</v>
      </c>
      <c r="S213" s="49">
        <f t="shared" si="127"/>
        <v>2</v>
      </c>
      <c r="U213" s="49"/>
      <c r="V213" s="49">
        <f t="shared" si="137"/>
        <v>0</v>
      </c>
      <c r="W213" s="49">
        <f t="shared" si="128"/>
        <v>0</v>
      </c>
      <c r="X213" s="49">
        <f t="shared" si="138"/>
        <v>0.99999999999998679</v>
      </c>
      <c r="Y213" s="49">
        <f t="shared" si="139"/>
        <v>0</v>
      </c>
      <c r="AA213" s="49">
        <f t="shared" si="140"/>
        <v>1.9999999999999831</v>
      </c>
      <c r="AB213" s="49">
        <f t="shared" si="141"/>
        <v>0</v>
      </c>
      <c r="AC213" s="49">
        <f t="shared" si="129"/>
        <v>1.9999999999999831</v>
      </c>
      <c r="AE213" s="53">
        <v>0</v>
      </c>
      <c r="AF213" s="53">
        <f t="shared" si="142"/>
        <v>0</v>
      </c>
      <c r="AG213" s="53">
        <f t="shared" si="130"/>
        <v>6.0205999132796242</v>
      </c>
      <c r="AI213" s="53">
        <f t="shared" si="143"/>
        <v>-3.182280639625853E-14</v>
      </c>
      <c r="AJ213" s="53">
        <f t="shared" si="144"/>
        <v>-1.1475496851984192E-13</v>
      </c>
      <c r="AK213" s="53">
        <f t="shared" si="145"/>
        <v>6.0205999132795505</v>
      </c>
      <c r="AM213" s="53">
        <f t="shared" si="146"/>
        <v>0</v>
      </c>
      <c r="AN213" s="53">
        <f t="shared" si="131"/>
        <v>6.0205999132796242</v>
      </c>
      <c r="AO213" s="53" t="e">
        <f t="shared" si="132"/>
        <v>#N/A</v>
      </c>
      <c r="AP213" s="53" t="e">
        <f t="shared" si="133"/>
        <v>#N/A</v>
      </c>
      <c r="AR213" s="53">
        <f t="shared" si="147"/>
        <v>0</v>
      </c>
      <c r="AS213" s="53">
        <f t="shared" si="148"/>
        <v>6.0205999132795505</v>
      </c>
      <c r="AT213" s="53" t="e">
        <f t="shared" si="149"/>
        <v>#N/A</v>
      </c>
      <c r="AU213" s="53" t="e">
        <f t="shared" si="150"/>
        <v>#N/A</v>
      </c>
      <c r="AW213" s="37"/>
    </row>
    <row r="214" spans="2:49">
      <c r="B214" s="35"/>
      <c r="C214" s="36"/>
      <c r="D214" s="36"/>
      <c r="E214" s="37"/>
      <c r="F214" s="37">
        <v>210</v>
      </c>
      <c r="G214" s="37">
        <v>410.7050052914293</v>
      </c>
      <c r="H214" s="37">
        <v>410.7050052914293</v>
      </c>
      <c r="I214" s="52">
        <v>2.434837625829315</v>
      </c>
      <c r="L214" s="37">
        <f t="shared" si="134"/>
        <v>0</v>
      </c>
      <c r="M214" s="37">
        <f t="shared" si="124"/>
        <v>0</v>
      </c>
      <c r="N214" s="37">
        <f t="shared" si="125"/>
        <v>1</v>
      </c>
      <c r="O214" s="37">
        <f t="shared" si="126"/>
        <v>0</v>
      </c>
      <c r="Q214" s="37">
        <f t="shared" si="135"/>
        <v>2</v>
      </c>
      <c r="R214" s="37">
        <f t="shared" si="136"/>
        <v>0</v>
      </c>
      <c r="S214" s="37">
        <f t="shared" si="127"/>
        <v>2</v>
      </c>
      <c r="V214" s="37">
        <f t="shared" si="137"/>
        <v>0</v>
      </c>
      <c r="W214" s="37">
        <f t="shared" si="128"/>
        <v>0</v>
      </c>
      <c r="X214" s="37">
        <f t="shared" si="138"/>
        <v>0.99999999999998679</v>
      </c>
      <c r="Y214" s="37">
        <f t="shared" si="139"/>
        <v>0</v>
      </c>
      <c r="AA214" s="37">
        <f t="shared" si="140"/>
        <v>1.9999999999999831</v>
      </c>
      <c r="AB214" s="37">
        <f t="shared" si="141"/>
        <v>0</v>
      </c>
      <c r="AC214" s="37">
        <f t="shared" si="129"/>
        <v>1.9999999999999831</v>
      </c>
      <c r="AE214" s="36">
        <v>0</v>
      </c>
      <c r="AF214" s="36">
        <f t="shared" si="142"/>
        <v>0</v>
      </c>
      <c r="AG214" s="36">
        <f t="shared" si="130"/>
        <v>6.0205999132796242</v>
      </c>
      <c r="AI214" s="36">
        <f t="shared" si="143"/>
        <v>-3.182280639625853E-14</v>
      </c>
      <c r="AJ214" s="36">
        <f t="shared" si="144"/>
        <v>-1.1475496851984192E-13</v>
      </c>
      <c r="AK214" s="36">
        <f t="shared" si="145"/>
        <v>6.0205999132795505</v>
      </c>
      <c r="AM214" s="36">
        <f t="shared" si="146"/>
        <v>0</v>
      </c>
      <c r="AN214" s="36">
        <f t="shared" si="131"/>
        <v>6.0205999132796242</v>
      </c>
      <c r="AO214" s="36" t="e">
        <f t="shared" si="132"/>
        <v>#N/A</v>
      </c>
      <c r="AP214" s="36" t="e">
        <f t="shared" si="133"/>
        <v>#N/A</v>
      </c>
      <c r="AR214" s="36">
        <f t="shared" si="147"/>
        <v>0</v>
      </c>
      <c r="AS214" s="36">
        <f t="shared" si="148"/>
        <v>6.0205999132795505</v>
      </c>
      <c r="AT214" s="36" t="e">
        <f t="shared" si="149"/>
        <v>#N/A</v>
      </c>
      <c r="AU214" s="36" t="e">
        <f t="shared" si="150"/>
        <v>#N/A</v>
      </c>
      <c r="AW214" s="37"/>
    </row>
    <row r="215" spans="2:49">
      <c r="B215" s="35"/>
      <c r="C215" s="36"/>
      <c r="D215" s="36"/>
      <c r="E215" s="37"/>
      <c r="F215" s="49">
        <v>211</v>
      </c>
      <c r="G215" s="49">
        <v>416.65825979799996</v>
      </c>
      <c r="H215" s="49">
        <v>416.65825979799996</v>
      </c>
      <c r="I215" s="49">
        <v>2.4000484245405573</v>
      </c>
      <c r="K215" s="49"/>
      <c r="L215" s="49">
        <f t="shared" si="134"/>
        <v>0</v>
      </c>
      <c r="M215" s="49">
        <f t="shared" si="124"/>
        <v>0</v>
      </c>
      <c r="N215" s="49">
        <f t="shared" si="125"/>
        <v>1</v>
      </c>
      <c r="O215" s="49">
        <f t="shared" si="126"/>
        <v>0</v>
      </c>
      <c r="Q215" s="49">
        <f t="shared" si="135"/>
        <v>2</v>
      </c>
      <c r="R215" s="49">
        <f t="shared" si="136"/>
        <v>0</v>
      </c>
      <c r="S215" s="49">
        <f t="shared" si="127"/>
        <v>2</v>
      </c>
      <c r="U215" s="49"/>
      <c r="V215" s="49">
        <f t="shared" si="137"/>
        <v>0</v>
      </c>
      <c r="W215" s="49">
        <f t="shared" si="128"/>
        <v>0</v>
      </c>
      <c r="X215" s="49">
        <f t="shared" si="138"/>
        <v>0.99999999999998679</v>
      </c>
      <c r="Y215" s="49">
        <f t="shared" si="139"/>
        <v>0</v>
      </c>
      <c r="AA215" s="49">
        <f t="shared" si="140"/>
        <v>1.9999999999999831</v>
      </c>
      <c r="AB215" s="49">
        <f t="shared" si="141"/>
        <v>0</v>
      </c>
      <c r="AC215" s="49">
        <f t="shared" si="129"/>
        <v>1.9999999999999831</v>
      </c>
      <c r="AE215" s="53">
        <v>0</v>
      </c>
      <c r="AF215" s="53">
        <f t="shared" si="142"/>
        <v>0</v>
      </c>
      <c r="AG215" s="53">
        <f t="shared" si="130"/>
        <v>6.0205999132796242</v>
      </c>
      <c r="AI215" s="53">
        <f t="shared" si="143"/>
        <v>-3.182280639625853E-14</v>
      </c>
      <c r="AJ215" s="53">
        <f t="shared" si="144"/>
        <v>-1.1475496851984192E-13</v>
      </c>
      <c r="AK215" s="53">
        <f t="shared" si="145"/>
        <v>6.0205999132795505</v>
      </c>
      <c r="AM215" s="53">
        <f t="shared" si="146"/>
        <v>0</v>
      </c>
      <c r="AN215" s="53">
        <f t="shared" si="131"/>
        <v>6.0205999132796242</v>
      </c>
      <c r="AO215" s="53" t="e">
        <f t="shared" si="132"/>
        <v>#N/A</v>
      </c>
      <c r="AP215" s="53" t="e">
        <f t="shared" si="133"/>
        <v>#N/A</v>
      </c>
      <c r="AR215" s="53">
        <f t="shared" si="147"/>
        <v>0</v>
      </c>
      <c r="AS215" s="53">
        <f t="shared" si="148"/>
        <v>6.0205999132795505</v>
      </c>
      <c r="AT215" s="53" t="e">
        <f t="shared" si="149"/>
        <v>#N/A</v>
      </c>
      <c r="AU215" s="53" t="e">
        <f t="shared" si="150"/>
        <v>#N/A</v>
      </c>
      <c r="AW215" s="37"/>
    </row>
    <row r="216" spans="2:49">
      <c r="B216" s="35"/>
      <c r="C216" s="36"/>
      <c r="D216" s="36"/>
      <c r="E216" s="37"/>
      <c r="F216" s="37">
        <v>212</v>
      </c>
      <c r="G216" s="37">
        <v>422.69780796732948</v>
      </c>
      <c r="H216" s="37">
        <v>422.69780796732948</v>
      </c>
      <c r="I216" s="52">
        <v>2.3657562948074018</v>
      </c>
      <c r="L216" s="37">
        <f t="shared" si="134"/>
        <v>0</v>
      </c>
      <c r="M216" s="37">
        <f t="shared" si="124"/>
        <v>0</v>
      </c>
      <c r="N216" s="37">
        <f t="shared" si="125"/>
        <v>1</v>
      </c>
      <c r="O216" s="37">
        <f t="shared" si="126"/>
        <v>0</v>
      </c>
      <c r="Q216" s="37">
        <f t="shared" si="135"/>
        <v>2</v>
      </c>
      <c r="R216" s="37">
        <f t="shared" si="136"/>
        <v>0</v>
      </c>
      <c r="S216" s="37">
        <f t="shared" si="127"/>
        <v>2</v>
      </c>
      <c r="V216" s="37">
        <f t="shared" si="137"/>
        <v>0</v>
      </c>
      <c r="W216" s="37">
        <f t="shared" si="128"/>
        <v>0</v>
      </c>
      <c r="X216" s="37">
        <f t="shared" si="138"/>
        <v>0.99999999999998679</v>
      </c>
      <c r="Y216" s="37">
        <f t="shared" si="139"/>
        <v>0</v>
      </c>
      <c r="AA216" s="37">
        <f t="shared" si="140"/>
        <v>1.9999999999999831</v>
      </c>
      <c r="AB216" s="37">
        <f t="shared" si="141"/>
        <v>0</v>
      </c>
      <c r="AC216" s="37">
        <f t="shared" si="129"/>
        <v>1.9999999999999831</v>
      </c>
      <c r="AE216" s="36">
        <v>0</v>
      </c>
      <c r="AF216" s="36">
        <f t="shared" si="142"/>
        <v>0</v>
      </c>
      <c r="AG216" s="36">
        <f t="shared" si="130"/>
        <v>6.0205999132796242</v>
      </c>
      <c r="AI216" s="36">
        <f t="shared" si="143"/>
        <v>-3.182280639625853E-14</v>
      </c>
      <c r="AJ216" s="36">
        <f t="shared" si="144"/>
        <v>-1.1475496851984192E-13</v>
      </c>
      <c r="AK216" s="36">
        <f t="shared" si="145"/>
        <v>6.0205999132795505</v>
      </c>
      <c r="AM216" s="36">
        <f t="shared" si="146"/>
        <v>0</v>
      </c>
      <c r="AN216" s="36">
        <f t="shared" si="131"/>
        <v>6.0205999132796242</v>
      </c>
      <c r="AO216" s="36" t="e">
        <f t="shared" si="132"/>
        <v>#N/A</v>
      </c>
      <c r="AP216" s="36" t="e">
        <f t="shared" si="133"/>
        <v>#N/A</v>
      </c>
      <c r="AR216" s="36">
        <f t="shared" si="147"/>
        <v>0</v>
      </c>
      <c r="AS216" s="36">
        <f t="shared" si="148"/>
        <v>6.0205999132795505</v>
      </c>
      <c r="AT216" s="36" t="e">
        <f t="shared" si="149"/>
        <v>#N/A</v>
      </c>
      <c r="AU216" s="36" t="e">
        <f t="shared" si="150"/>
        <v>#N/A</v>
      </c>
      <c r="AW216" s="37"/>
    </row>
    <row r="217" spans="2:49">
      <c r="B217" s="35"/>
      <c r="C217" s="36"/>
      <c r="D217" s="36"/>
      <c r="E217" s="37"/>
      <c r="F217" s="49">
        <v>213</v>
      </c>
      <c r="G217" s="49">
        <v>428.82490064401475</v>
      </c>
      <c r="H217" s="49">
        <v>428.82490064401475</v>
      </c>
      <c r="I217" s="49">
        <v>2.3319541344222015</v>
      </c>
      <c r="K217" s="49"/>
      <c r="L217" s="49">
        <f t="shared" si="134"/>
        <v>0</v>
      </c>
      <c r="M217" s="49">
        <f t="shared" si="124"/>
        <v>0</v>
      </c>
      <c r="N217" s="49">
        <f t="shared" si="125"/>
        <v>1</v>
      </c>
      <c r="O217" s="49">
        <f t="shared" si="126"/>
        <v>0</v>
      </c>
      <c r="Q217" s="49">
        <f t="shared" si="135"/>
        <v>2</v>
      </c>
      <c r="R217" s="49">
        <f t="shared" si="136"/>
        <v>0</v>
      </c>
      <c r="S217" s="49">
        <f t="shared" si="127"/>
        <v>2</v>
      </c>
      <c r="U217" s="49"/>
      <c r="V217" s="49">
        <f t="shared" si="137"/>
        <v>0</v>
      </c>
      <c r="W217" s="49">
        <f t="shared" si="128"/>
        <v>0</v>
      </c>
      <c r="X217" s="49">
        <f t="shared" si="138"/>
        <v>0.99999999999998679</v>
      </c>
      <c r="Y217" s="49">
        <f t="shared" si="139"/>
        <v>0</v>
      </c>
      <c r="AA217" s="49">
        <f t="shared" si="140"/>
        <v>1.9999999999999831</v>
      </c>
      <c r="AB217" s="49">
        <f t="shared" si="141"/>
        <v>0</v>
      </c>
      <c r="AC217" s="49">
        <f t="shared" si="129"/>
        <v>1.9999999999999831</v>
      </c>
      <c r="AE217" s="53">
        <v>0</v>
      </c>
      <c r="AF217" s="53">
        <f t="shared" si="142"/>
        <v>0</v>
      </c>
      <c r="AG217" s="53">
        <f t="shared" si="130"/>
        <v>6.0205999132796242</v>
      </c>
      <c r="AI217" s="53">
        <f t="shared" si="143"/>
        <v>-3.182280639625853E-14</v>
      </c>
      <c r="AJ217" s="53">
        <f t="shared" si="144"/>
        <v>-1.1475496851984192E-13</v>
      </c>
      <c r="AK217" s="53">
        <f t="shared" si="145"/>
        <v>6.0205999132795505</v>
      </c>
      <c r="AM217" s="53">
        <f t="shared" si="146"/>
        <v>0</v>
      </c>
      <c r="AN217" s="53">
        <f t="shared" si="131"/>
        <v>6.0205999132796242</v>
      </c>
      <c r="AO217" s="53" t="e">
        <f t="shared" si="132"/>
        <v>#N/A</v>
      </c>
      <c r="AP217" s="53" t="e">
        <f t="shared" si="133"/>
        <v>#N/A</v>
      </c>
      <c r="AR217" s="53">
        <f t="shared" si="147"/>
        <v>0</v>
      </c>
      <c r="AS217" s="53">
        <f t="shared" si="148"/>
        <v>6.0205999132795505</v>
      </c>
      <c r="AT217" s="53" t="e">
        <f t="shared" si="149"/>
        <v>#N/A</v>
      </c>
      <c r="AU217" s="53" t="e">
        <f t="shared" si="150"/>
        <v>#N/A</v>
      </c>
      <c r="AW217" s="37"/>
    </row>
    <row r="218" spans="2:49">
      <c r="B218" s="35"/>
      <c r="C218" s="36"/>
      <c r="D218" s="36"/>
      <c r="E218" s="37"/>
      <c r="F218" s="37">
        <v>214</v>
      </c>
      <c r="G218" s="37">
        <v>435.04080680390462</v>
      </c>
      <c r="H218" s="37">
        <v>435.04080680390462</v>
      </c>
      <c r="I218" s="52">
        <v>2.2986349426543606</v>
      </c>
      <c r="L218" s="37">
        <f t="shared" si="134"/>
        <v>0</v>
      </c>
      <c r="M218" s="37">
        <f t="shared" si="124"/>
        <v>0</v>
      </c>
      <c r="N218" s="37">
        <f t="shared" si="125"/>
        <v>1</v>
      </c>
      <c r="O218" s="37">
        <f t="shared" si="126"/>
        <v>0</v>
      </c>
      <c r="Q218" s="37">
        <f t="shared" si="135"/>
        <v>2</v>
      </c>
      <c r="R218" s="37">
        <f t="shared" si="136"/>
        <v>0</v>
      </c>
      <c r="S218" s="37">
        <f t="shared" si="127"/>
        <v>2</v>
      </c>
      <c r="V218" s="37">
        <f t="shared" si="137"/>
        <v>0</v>
      </c>
      <c r="W218" s="37">
        <f t="shared" si="128"/>
        <v>0</v>
      </c>
      <c r="X218" s="37">
        <f t="shared" si="138"/>
        <v>0.99999999999998679</v>
      </c>
      <c r="Y218" s="37">
        <f t="shared" si="139"/>
        <v>0</v>
      </c>
      <c r="AA218" s="37">
        <f t="shared" si="140"/>
        <v>1.9999999999999831</v>
      </c>
      <c r="AB218" s="37">
        <f t="shared" si="141"/>
        <v>0</v>
      </c>
      <c r="AC218" s="37">
        <f t="shared" si="129"/>
        <v>1.9999999999999831</v>
      </c>
      <c r="AE218" s="36">
        <v>0</v>
      </c>
      <c r="AF218" s="36">
        <f t="shared" si="142"/>
        <v>0</v>
      </c>
      <c r="AG218" s="36">
        <f t="shared" si="130"/>
        <v>6.0205999132796242</v>
      </c>
      <c r="AI218" s="36">
        <f t="shared" si="143"/>
        <v>-3.182280639625853E-14</v>
      </c>
      <c r="AJ218" s="36">
        <f t="shared" si="144"/>
        <v>-1.1475496851984192E-13</v>
      </c>
      <c r="AK218" s="36">
        <f t="shared" si="145"/>
        <v>6.0205999132795505</v>
      </c>
      <c r="AM218" s="36">
        <f t="shared" si="146"/>
        <v>0</v>
      </c>
      <c r="AN218" s="36">
        <f t="shared" si="131"/>
        <v>6.0205999132796242</v>
      </c>
      <c r="AO218" s="36" t="e">
        <f t="shared" si="132"/>
        <v>#N/A</v>
      </c>
      <c r="AP218" s="36" t="e">
        <f t="shared" si="133"/>
        <v>#N/A</v>
      </c>
      <c r="AR218" s="36">
        <f t="shared" si="147"/>
        <v>0</v>
      </c>
      <c r="AS218" s="36">
        <f t="shared" si="148"/>
        <v>6.0205999132795505</v>
      </c>
      <c r="AT218" s="36" t="e">
        <f t="shared" si="149"/>
        <v>#N/A</v>
      </c>
      <c r="AU218" s="36" t="e">
        <f t="shared" si="150"/>
        <v>#N/A</v>
      </c>
      <c r="AW218" s="37"/>
    </row>
    <row r="219" spans="2:49">
      <c r="B219" s="35"/>
      <c r="C219" s="36"/>
      <c r="D219" s="36"/>
      <c r="E219" s="37"/>
      <c r="F219" s="49">
        <v>215</v>
      </c>
      <c r="G219" s="49">
        <v>441.3468138169182</v>
      </c>
      <c r="H219" s="49">
        <v>441.3468138169182</v>
      </c>
      <c r="I219" s="49">
        <v>2.2657918188004076</v>
      </c>
      <c r="K219" s="49"/>
      <c r="L219" s="49">
        <f t="shared" si="134"/>
        <v>0</v>
      </c>
      <c r="M219" s="49">
        <f t="shared" si="124"/>
        <v>0</v>
      </c>
      <c r="N219" s="49">
        <f t="shared" si="125"/>
        <v>1</v>
      </c>
      <c r="O219" s="49">
        <f t="shared" si="126"/>
        <v>0</v>
      </c>
      <c r="Q219" s="49">
        <f t="shared" si="135"/>
        <v>2</v>
      </c>
      <c r="R219" s="49">
        <f t="shared" si="136"/>
        <v>0</v>
      </c>
      <c r="S219" s="49">
        <f t="shared" si="127"/>
        <v>2</v>
      </c>
      <c r="U219" s="49"/>
      <c r="V219" s="49">
        <f t="shared" si="137"/>
        <v>0</v>
      </c>
      <c r="W219" s="49">
        <f t="shared" si="128"/>
        <v>0</v>
      </c>
      <c r="X219" s="49">
        <f t="shared" si="138"/>
        <v>0.99999999999998679</v>
      </c>
      <c r="Y219" s="49">
        <f t="shared" si="139"/>
        <v>0</v>
      </c>
      <c r="AA219" s="49">
        <f t="shared" si="140"/>
        <v>1.9999999999999831</v>
      </c>
      <c r="AB219" s="49">
        <f t="shared" si="141"/>
        <v>0</v>
      </c>
      <c r="AC219" s="49">
        <f t="shared" si="129"/>
        <v>1.9999999999999831</v>
      </c>
      <c r="AE219" s="53">
        <v>0</v>
      </c>
      <c r="AF219" s="53">
        <f t="shared" si="142"/>
        <v>0</v>
      </c>
      <c r="AG219" s="53">
        <f t="shared" si="130"/>
        <v>6.0205999132796242</v>
      </c>
      <c r="AI219" s="53">
        <f t="shared" si="143"/>
        <v>-3.182280639625853E-14</v>
      </c>
      <c r="AJ219" s="53">
        <f t="shared" si="144"/>
        <v>-1.1475496851984192E-13</v>
      </c>
      <c r="AK219" s="53">
        <f t="shared" si="145"/>
        <v>6.0205999132795505</v>
      </c>
      <c r="AM219" s="53">
        <f t="shared" si="146"/>
        <v>0</v>
      </c>
      <c r="AN219" s="53">
        <f t="shared" si="131"/>
        <v>6.0205999132796242</v>
      </c>
      <c r="AO219" s="53" t="e">
        <f t="shared" si="132"/>
        <v>#N/A</v>
      </c>
      <c r="AP219" s="53" t="e">
        <f t="shared" si="133"/>
        <v>#N/A</v>
      </c>
      <c r="AR219" s="53">
        <f t="shared" si="147"/>
        <v>0</v>
      </c>
      <c r="AS219" s="53">
        <f t="shared" si="148"/>
        <v>6.0205999132795505</v>
      </c>
      <c r="AT219" s="53" t="e">
        <f t="shared" si="149"/>
        <v>#N/A</v>
      </c>
      <c r="AU219" s="53" t="e">
        <f t="shared" si="150"/>
        <v>#N/A</v>
      </c>
      <c r="AW219" s="37"/>
    </row>
    <row r="220" spans="2:49">
      <c r="B220" s="35"/>
      <c r="C220" s="36"/>
      <c r="D220" s="36"/>
      <c r="E220" s="37"/>
      <c r="F220" s="37">
        <v>216</v>
      </c>
      <c r="G220" s="37">
        <v>447.74422771366807</v>
      </c>
      <c r="H220" s="37">
        <v>447.74422771366807</v>
      </c>
      <c r="I220" s="52">
        <v>2.233417960754815</v>
      </c>
      <c r="L220" s="37">
        <f t="shared" si="134"/>
        <v>0</v>
      </c>
      <c r="M220" s="37">
        <f t="shared" si="124"/>
        <v>0</v>
      </c>
      <c r="N220" s="37">
        <f t="shared" si="125"/>
        <v>1</v>
      </c>
      <c r="O220" s="37">
        <f t="shared" si="126"/>
        <v>0</v>
      </c>
      <c r="Q220" s="37">
        <f t="shared" si="135"/>
        <v>2</v>
      </c>
      <c r="R220" s="37">
        <f t="shared" si="136"/>
        <v>0</v>
      </c>
      <c r="S220" s="37">
        <f t="shared" si="127"/>
        <v>2</v>
      </c>
      <c r="V220" s="37">
        <f t="shared" si="137"/>
        <v>0</v>
      </c>
      <c r="W220" s="37">
        <f t="shared" si="128"/>
        <v>0</v>
      </c>
      <c r="X220" s="37">
        <f t="shared" si="138"/>
        <v>0.99999999999998679</v>
      </c>
      <c r="Y220" s="37">
        <f t="shared" si="139"/>
        <v>0</v>
      </c>
      <c r="AA220" s="37">
        <f t="shared" si="140"/>
        <v>1.9999999999999831</v>
      </c>
      <c r="AB220" s="37">
        <f t="shared" si="141"/>
        <v>0</v>
      </c>
      <c r="AC220" s="37">
        <f t="shared" si="129"/>
        <v>1.9999999999999831</v>
      </c>
      <c r="AE220" s="36">
        <v>0</v>
      </c>
      <c r="AF220" s="36">
        <f t="shared" si="142"/>
        <v>0</v>
      </c>
      <c r="AG220" s="36">
        <f t="shared" si="130"/>
        <v>6.0205999132796242</v>
      </c>
      <c r="AI220" s="36">
        <f t="shared" si="143"/>
        <v>-3.182280639625853E-14</v>
      </c>
      <c r="AJ220" s="36">
        <f t="shared" si="144"/>
        <v>-1.1475496851984192E-13</v>
      </c>
      <c r="AK220" s="36">
        <f t="shared" si="145"/>
        <v>6.0205999132795505</v>
      </c>
      <c r="AM220" s="36">
        <f t="shared" si="146"/>
        <v>0</v>
      </c>
      <c r="AN220" s="36">
        <f t="shared" si="131"/>
        <v>6.0205999132796242</v>
      </c>
      <c r="AO220" s="36" t="e">
        <f t="shared" si="132"/>
        <v>#N/A</v>
      </c>
      <c r="AP220" s="36" t="e">
        <f t="shared" si="133"/>
        <v>#N/A</v>
      </c>
      <c r="AR220" s="36">
        <f t="shared" si="147"/>
        <v>0</v>
      </c>
      <c r="AS220" s="36">
        <f t="shared" si="148"/>
        <v>6.0205999132795505</v>
      </c>
      <c r="AT220" s="36" t="e">
        <f t="shared" si="149"/>
        <v>#N/A</v>
      </c>
      <c r="AU220" s="36" t="e">
        <f t="shared" si="150"/>
        <v>#N/A</v>
      </c>
      <c r="AW220" s="37"/>
    </row>
    <row r="221" spans="2:49">
      <c r="B221" s="35"/>
      <c r="C221" s="36"/>
      <c r="D221" s="36"/>
      <c r="E221" s="37"/>
      <c r="F221" s="49">
        <v>217</v>
      </c>
      <c r="G221" s="49">
        <v>454.23437345595323</v>
      </c>
      <c r="H221" s="49">
        <v>454.23437345595323</v>
      </c>
      <c r="I221" s="49">
        <v>2.2015066636012066</v>
      </c>
      <c r="K221" s="49"/>
      <c r="L221" s="49">
        <f t="shared" si="134"/>
        <v>0</v>
      </c>
      <c r="M221" s="49">
        <f t="shared" si="124"/>
        <v>0</v>
      </c>
      <c r="N221" s="49">
        <f t="shared" si="125"/>
        <v>1</v>
      </c>
      <c r="O221" s="49">
        <f t="shared" si="126"/>
        <v>0</v>
      </c>
      <c r="Q221" s="49">
        <f t="shared" si="135"/>
        <v>2</v>
      </c>
      <c r="R221" s="49">
        <f t="shared" si="136"/>
        <v>0</v>
      </c>
      <c r="S221" s="49">
        <f t="shared" si="127"/>
        <v>2</v>
      </c>
      <c r="U221" s="49"/>
      <c r="V221" s="49">
        <f t="shared" si="137"/>
        <v>0</v>
      </c>
      <c r="W221" s="49">
        <f t="shared" si="128"/>
        <v>0</v>
      </c>
      <c r="X221" s="49">
        <f t="shared" si="138"/>
        <v>0.99999999999998679</v>
      </c>
      <c r="Y221" s="49">
        <f t="shared" si="139"/>
        <v>0</v>
      </c>
      <c r="AA221" s="49">
        <f t="shared" si="140"/>
        <v>1.9999999999999831</v>
      </c>
      <c r="AB221" s="49">
        <f t="shared" si="141"/>
        <v>0</v>
      </c>
      <c r="AC221" s="49">
        <f t="shared" si="129"/>
        <v>1.9999999999999831</v>
      </c>
      <c r="AE221" s="53">
        <v>0</v>
      </c>
      <c r="AF221" s="53">
        <f t="shared" si="142"/>
        <v>0</v>
      </c>
      <c r="AG221" s="53">
        <f t="shared" si="130"/>
        <v>6.0205999132796242</v>
      </c>
      <c r="AI221" s="53">
        <f t="shared" si="143"/>
        <v>-3.182280639625853E-14</v>
      </c>
      <c r="AJ221" s="53">
        <f t="shared" si="144"/>
        <v>-1.1475496851984192E-13</v>
      </c>
      <c r="AK221" s="53">
        <f t="shared" si="145"/>
        <v>6.0205999132795505</v>
      </c>
      <c r="AM221" s="53">
        <f t="shared" si="146"/>
        <v>0</v>
      </c>
      <c r="AN221" s="53">
        <f t="shared" si="131"/>
        <v>6.0205999132796242</v>
      </c>
      <c r="AO221" s="53" t="e">
        <f t="shared" si="132"/>
        <v>#N/A</v>
      </c>
      <c r="AP221" s="53" t="e">
        <f t="shared" si="133"/>
        <v>#N/A</v>
      </c>
      <c r="AR221" s="53">
        <f t="shared" si="147"/>
        <v>0</v>
      </c>
      <c r="AS221" s="53">
        <f t="shared" si="148"/>
        <v>6.0205999132795505</v>
      </c>
      <c r="AT221" s="53" t="e">
        <f t="shared" si="149"/>
        <v>#N/A</v>
      </c>
      <c r="AU221" s="53" t="e">
        <f t="shared" si="150"/>
        <v>#N/A</v>
      </c>
      <c r="AW221" s="37"/>
    </row>
    <row r="222" spans="2:49">
      <c r="B222" s="35"/>
      <c r="C222" s="36"/>
      <c r="D222" s="36"/>
      <c r="E222" s="37"/>
      <c r="F222" s="37">
        <v>218</v>
      </c>
      <c r="G222" s="37">
        <v>460.81859521116928</v>
      </c>
      <c r="H222" s="37">
        <v>460.81859521116928</v>
      </c>
      <c r="I222" s="52">
        <v>2.1700513182237184</v>
      </c>
      <c r="L222" s="37">
        <f t="shared" si="134"/>
        <v>0</v>
      </c>
      <c r="M222" s="37">
        <f t="shared" si="124"/>
        <v>0</v>
      </c>
      <c r="N222" s="37">
        <f t="shared" si="125"/>
        <v>1</v>
      </c>
      <c r="O222" s="37">
        <f t="shared" si="126"/>
        <v>0</v>
      </c>
      <c r="Q222" s="37">
        <f t="shared" si="135"/>
        <v>2</v>
      </c>
      <c r="R222" s="37">
        <f t="shared" si="136"/>
        <v>0</v>
      </c>
      <c r="S222" s="37">
        <f t="shared" si="127"/>
        <v>2</v>
      </c>
      <c r="V222" s="37">
        <f t="shared" si="137"/>
        <v>0</v>
      </c>
      <c r="W222" s="37">
        <f t="shared" si="128"/>
        <v>0</v>
      </c>
      <c r="X222" s="37">
        <f t="shared" si="138"/>
        <v>0.99999999999998679</v>
      </c>
      <c r="Y222" s="37">
        <f t="shared" si="139"/>
        <v>0</v>
      </c>
      <c r="AA222" s="37">
        <f t="shared" si="140"/>
        <v>1.9999999999999831</v>
      </c>
      <c r="AB222" s="37">
        <f t="shared" si="141"/>
        <v>0</v>
      </c>
      <c r="AC222" s="37">
        <f t="shared" si="129"/>
        <v>1.9999999999999831</v>
      </c>
      <c r="AE222" s="36">
        <v>0</v>
      </c>
      <c r="AF222" s="36">
        <f t="shared" si="142"/>
        <v>0</v>
      </c>
      <c r="AG222" s="36">
        <f t="shared" si="130"/>
        <v>6.0205999132796242</v>
      </c>
      <c r="AI222" s="36">
        <f t="shared" si="143"/>
        <v>-3.182280639625853E-14</v>
      </c>
      <c r="AJ222" s="36">
        <f t="shared" si="144"/>
        <v>-1.1475496851984192E-13</v>
      </c>
      <c r="AK222" s="36">
        <f t="shared" si="145"/>
        <v>6.0205999132795505</v>
      </c>
      <c r="AM222" s="36">
        <f t="shared" si="146"/>
        <v>0</v>
      </c>
      <c r="AN222" s="36">
        <f t="shared" si="131"/>
        <v>6.0205999132796242</v>
      </c>
      <c r="AO222" s="36" t="e">
        <f t="shared" si="132"/>
        <v>#N/A</v>
      </c>
      <c r="AP222" s="36" t="e">
        <f t="shared" si="133"/>
        <v>#N/A</v>
      </c>
      <c r="AR222" s="36">
        <f t="shared" si="147"/>
        <v>0</v>
      </c>
      <c r="AS222" s="36">
        <f t="shared" si="148"/>
        <v>6.0205999132795505</v>
      </c>
      <c r="AT222" s="36" t="e">
        <f t="shared" si="149"/>
        <v>#N/A</v>
      </c>
      <c r="AU222" s="36" t="e">
        <f t="shared" si="150"/>
        <v>#N/A</v>
      </c>
      <c r="AW222" s="37"/>
    </row>
    <row r="223" spans="2:49">
      <c r="B223" s="35"/>
      <c r="C223" s="36"/>
      <c r="D223" s="36"/>
      <c r="E223" s="37"/>
      <c r="F223" s="49">
        <v>219</v>
      </c>
      <c r="G223" s="49">
        <v>467.49825663069777</v>
      </c>
      <c r="H223" s="49">
        <v>467.49825663069777</v>
      </c>
      <c r="I223" s="49">
        <v>2.1390454099381899</v>
      </c>
      <c r="K223" s="49"/>
      <c r="L223" s="49">
        <f t="shared" si="134"/>
        <v>0</v>
      </c>
      <c r="M223" s="49">
        <f t="shared" si="124"/>
        <v>0</v>
      </c>
      <c r="N223" s="49">
        <f t="shared" si="125"/>
        <v>1</v>
      </c>
      <c r="O223" s="49">
        <f t="shared" si="126"/>
        <v>0</v>
      </c>
      <c r="Q223" s="49">
        <f t="shared" si="135"/>
        <v>2</v>
      </c>
      <c r="R223" s="49">
        <f t="shared" si="136"/>
        <v>0</v>
      </c>
      <c r="S223" s="49">
        <f t="shared" si="127"/>
        <v>2</v>
      </c>
      <c r="U223" s="49"/>
      <c r="V223" s="49">
        <f t="shared" si="137"/>
        <v>0</v>
      </c>
      <c r="W223" s="49">
        <f t="shared" si="128"/>
        <v>0</v>
      </c>
      <c r="X223" s="49">
        <f t="shared" si="138"/>
        <v>0.99999999999998679</v>
      </c>
      <c r="Y223" s="49">
        <f t="shared" si="139"/>
        <v>0</v>
      </c>
      <c r="AA223" s="49">
        <f t="shared" si="140"/>
        <v>1.9999999999999831</v>
      </c>
      <c r="AB223" s="49">
        <f t="shared" si="141"/>
        <v>0</v>
      </c>
      <c r="AC223" s="49">
        <f t="shared" si="129"/>
        <v>1.9999999999999831</v>
      </c>
      <c r="AE223" s="53">
        <v>0</v>
      </c>
      <c r="AF223" s="53">
        <f t="shared" si="142"/>
        <v>0</v>
      </c>
      <c r="AG223" s="53">
        <f t="shared" si="130"/>
        <v>6.0205999132796242</v>
      </c>
      <c r="AI223" s="53">
        <f t="shared" si="143"/>
        <v>-3.182280639625853E-14</v>
      </c>
      <c r="AJ223" s="53">
        <f t="shared" si="144"/>
        <v>-1.1475496851984192E-13</v>
      </c>
      <c r="AK223" s="53">
        <f t="shared" si="145"/>
        <v>6.0205999132795505</v>
      </c>
      <c r="AM223" s="53">
        <f t="shared" si="146"/>
        <v>0</v>
      </c>
      <c r="AN223" s="53">
        <f t="shared" si="131"/>
        <v>6.0205999132796242</v>
      </c>
      <c r="AO223" s="53" t="e">
        <f t="shared" si="132"/>
        <v>#N/A</v>
      </c>
      <c r="AP223" s="53" t="e">
        <f t="shared" si="133"/>
        <v>#N/A</v>
      </c>
      <c r="AR223" s="53">
        <f t="shared" si="147"/>
        <v>0</v>
      </c>
      <c r="AS223" s="53">
        <f t="shared" si="148"/>
        <v>6.0205999132795505</v>
      </c>
      <c r="AT223" s="53" t="e">
        <f t="shared" si="149"/>
        <v>#N/A</v>
      </c>
      <c r="AU223" s="53" t="e">
        <f t="shared" si="150"/>
        <v>#N/A</v>
      </c>
      <c r="AW223" s="37"/>
    </row>
    <row r="224" spans="2:49">
      <c r="B224" s="35"/>
      <c r="C224" s="36"/>
      <c r="D224" s="36"/>
      <c r="E224" s="37"/>
      <c r="F224" s="37">
        <v>220</v>
      </c>
      <c r="G224" s="37">
        <v>474.2747411323312</v>
      </c>
      <c r="H224" s="37">
        <v>474.2747411323312</v>
      </c>
      <c r="I224" s="52">
        <v>2.1084825171429107</v>
      </c>
      <c r="L224" s="37">
        <f t="shared" si="134"/>
        <v>0</v>
      </c>
      <c r="M224" s="37">
        <f t="shared" si="124"/>
        <v>0</v>
      </c>
      <c r="N224" s="37">
        <f t="shared" si="125"/>
        <v>1</v>
      </c>
      <c r="O224" s="37">
        <f t="shared" si="126"/>
        <v>0</v>
      </c>
      <c r="Q224" s="37">
        <f t="shared" si="135"/>
        <v>2</v>
      </c>
      <c r="R224" s="37">
        <f t="shared" si="136"/>
        <v>0</v>
      </c>
      <c r="S224" s="37">
        <f t="shared" si="127"/>
        <v>2</v>
      </c>
      <c r="V224" s="37">
        <f t="shared" si="137"/>
        <v>0</v>
      </c>
      <c r="W224" s="37">
        <f t="shared" si="128"/>
        <v>0</v>
      </c>
      <c r="X224" s="37">
        <f t="shared" si="138"/>
        <v>0.99999999999998679</v>
      </c>
      <c r="Y224" s="37">
        <f t="shared" si="139"/>
        <v>0</v>
      </c>
      <c r="AA224" s="37">
        <f t="shared" si="140"/>
        <v>1.9999999999999831</v>
      </c>
      <c r="AB224" s="37">
        <f t="shared" si="141"/>
        <v>0</v>
      </c>
      <c r="AC224" s="37">
        <f t="shared" si="129"/>
        <v>1.9999999999999831</v>
      </c>
      <c r="AE224" s="36">
        <v>0</v>
      </c>
      <c r="AF224" s="36">
        <f t="shared" si="142"/>
        <v>0</v>
      </c>
      <c r="AG224" s="36">
        <f t="shared" si="130"/>
        <v>6.0205999132796242</v>
      </c>
      <c r="AI224" s="36">
        <f t="shared" si="143"/>
        <v>-3.182280639625853E-14</v>
      </c>
      <c r="AJ224" s="36">
        <f t="shared" si="144"/>
        <v>-1.1475496851984192E-13</v>
      </c>
      <c r="AK224" s="36">
        <f t="shared" si="145"/>
        <v>6.0205999132795505</v>
      </c>
      <c r="AM224" s="36">
        <f t="shared" si="146"/>
        <v>0</v>
      </c>
      <c r="AN224" s="36">
        <f t="shared" si="131"/>
        <v>6.0205999132796242</v>
      </c>
      <c r="AO224" s="36" t="e">
        <f t="shared" si="132"/>
        <v>#N/A</v>
      </c>
      <c r="AP224" s="36" t="e">
        <f t="shared" si="133"/>
        <v>#N/A</v>
      </c>
      <c r="AR224" s="36">
        <f t="shared" si="147"/>
        <v>0</v>
      </c>
      <c r="AS224" s="36">
        <f t="shared" si="148"/>
        <v>6.0205999132795505</v>
      </c>
      <c r="AT224" s="36" t="e">
        <f t="shared" si="149"/>
        <v>#N/A</v>
      </c>
      <c r="AU224" s="36" t="e">
        <f t="shared" si="150"/>
        <v>#N/A</v>
      </c>
      <c r="AW224" s="37"/>
    </row>
    <row r="225" spans="2:49">
      <c r="B225" s="35"/>
      <c r="C225" s="36"/>
      <c r="D225" s="36"/>
      <c r="E225" s="37"/>
      <c r="F225" s="49">
        <v>221</v>
      </c>
      <c r="G225" s="49">
        <v>481.14945218679043</v>
      </c>
      <c r="H225" s="49">
        <v>481.14945218679043</v>
      </c>
      <c r="I225" s="49">
        <v>2.0783563099886537</v>
      </c>
      <c r="K225" s="49"/>
      <c r="L225" s="49">
        <f t="shared" si="134"/>
        <v>0</v>
      </c>
      <c r="M225" s="49">
        <f t="shared" si="124"/>
        <v>0</v>
      </c>
      <c r="N225" s="49">
        <f t="shared" si="125"/>
        <v>1</v>
      </c>
      <c r="O225" s="49">
        <f t="shared" si="126"/>
        <v>0</v>
      </c>
      <c r="Q225" s="49">
        <f t="shared" si="135"/>
        <v>2</v>
      </c>
      <c r="R225" s="49">
        <f t="shared" si="136"/>
        <v>0</v>
      </c>
      <c r="S225" s="49">
        <f t="shared" si="127"/>
        <v>2</v>
      </c>
      <c r="U225" s="49"/>
      <c r="V225" s="49">
        <f t="shared" si="137"/>
        <v>0</v>
      </c>
      <c r="W225" s="49">
        <f t="shared" si="128"/>
        <v>0</v>
      </c>
      <c r="X225" s="49">
        <f t="shared" si="138"/>
        <v>0.99999999999998679</v>
      </c>
      <c r="Y225" s="49">
        <f t="shared" si="139"/>
        <v>0</v>
      </c>
      <c r="AA225" s="49">
        <f t="shared" si="140"/>
        <v>1.9999999999999831</v>
      </c>
      <c r="AB225" s="49">
        <f t="shared" si="141"/>
        <v>0</v>
      </c>
      <c r="AC225" s="49">
        <f t="shared" si="129"/>
        <v>1.9999999999999831</v>
      </c>
      <c r="AE225" s="53">
        <v>0</v>
      </c>
      <c r="AF225" s="53">
        <f t="shared" si="142"/>
        <v>0</v>
      </c>
      <c r="AG225" s="53">
        <f t="shared" si="130"/>
        <v>6.0205999132796242</v>
      </c>
      <c r="AI225" s="53">
        <f t="shared" si="143"/>
        <v>-3.182280639625853E-14</v>
      </c>
      <c r="AJ225" s="53">
        <f t="shared" si="144"/>
        <v>-1.1475496851984192E-13</v>
      </c>
      <c r="AK225" s="53">
        <f t="shared" si="145"/>
        <v>6.0205999132795505</v>
      </c>
      <c r="AM225" s="53">
        <f t="shared" si="146"/>
        <v>0</v>
      </c>
      <c r="AN225" s="53">
        <f t="shared" si="131"/>
        <v>6.0205999132796242</v>
      </c>
      <c r="AO225" s="53" t="e">
        <f t="shared" si="132"/>
        <v>#N/A</v>
      </c>
      <c r="AP225" s="53" t="e">
        <f t="shared" si="133"/>
        <v>#N/A</v>
      </c>
      <c r="AR225" s="53">
        <f t="shared" si="147"/>
        <v>0</v>
      </c>
      <c r="AS225" s="53">
        <f t="shared" si="148"/>
        <v>6.0205999132795505</v>
      </c>
      <c r="AT225" s="53" t="e">
        <f t="shared" si="149"/>
        <v>#N/A</v>
      </c>
      <c r="AU225" s="53" t="e">
        <f t="shared" si="150"/>
        <v>#N/A</v>
      </c>
      <c r="AW225" s="37"/>
    </row>
    <row r="226" spans="2:49">
      <c r="B226" s="35"/>
      <c r="C226" s="36"/>
      <c r="D226" s="36"/>
      <c r="E226" s="37"/>
      <c r="F226" s="37">
        <v>222</v>
      </c>
      <c r="G226" s="37">
        <v>488.12381360839606</v>
      </c>
      <c r="H226" s="37">
        <v>488.12381360839606</v>
      </c>
      <c r="I226" s="52">
        <v>2.0486605490677077</v>
      </c>
      <c r="L226" s="37">
        <f t="shared" si="134"/>
        <v>0</v>
      </c>
      <c r="M226" s="37">
        <f t="shared" si="124"/>
        <v>0</v>
      </c>
      <c r="N226" s="37">
        <f t="shared" si="125"/>
        <v>1</v>
      </c>
      <c r="O226" s="37">
        <f t="shared" si="126"/>
        <v>0</v>
      </c>
      <c r="Q226" s="37">
        <f t="shared" si="135"/>
        <v>2</v>
      </c>
      <c r="R226" s="37">
        <f t="shared" si="136"/>
        <v>0</v>
      </c>
      <c r="S226" s="37">
        <f t="shared" si="127"/>
        <v>2</v>
      </c>
      <c r="V226" s="37">
        <f t="shared" si="137"/>
        <v>0</v>
      </c>
      <c r="W226" s="37">
        <f t="shared" si="128"/>
        <v>0</v>
      </c>
      <c r="X226" s="37">
        <f t="shared" si="138"/>
        <v>0.99999999999998679</v>
      </c>
      <c r="Y226" s="37">
        <f t="shared" si="139"/>
        <v>0</v>
      </c>
      <c r="AA226" s="37">
        <f t="shared" si="140"/>
        <v>1.9999999999999831</v>
      </c>
      <c r="AB226" s="37">
        <f t="shared" si="141"/>
        <v>0</v>
      </c>
      <c r="AC226" s="37">
        <f t="shared" si="129"/>
        <v>1.9999999999999831</v>
      </c>
      <c r="AE226" s="36">
        <v>0</v>
      </c>
      <c r="AF226" s="36">
        <f t="shared" si="142"/>
        <v>0</v>
      </c>
      <c r="AG226" s="36">
        <f t="shared" si="130"/>
        <v>6.0205999132796242</v>
      </c>
      <c r="AI226" s="36">
        <f t="shared" si="143"/>
        <v>-3.182280639625853E-14</v>
      </c>
      <c r="AJ226" s="36">
        <f t="shared" si="144"/>
        <v>-1.1475496851984192E-13</v>
      </c>
      <c r="AK226" s="36">
        <f t="shared" si="145"/>
        <v>6.0205999132795505</v>
      </c>
      <c r="AM226" s="36">
        <f t="shared" si="146"/>
        <v>0</v>
      </c>
      <c r="AN226" s="36">
        <f t="shared" si="131"/>
        <v>6.0205999132796242</v>
      </c>
      <c r="AO226" s="36" t="e">
        <f t="shared" si="132"/>
        <v>#N/A</v>
      </c>
      <c r="AP226" s="36" t="e">
        <f t="shared" si="133"/>
        <v>#N/A</v>
      </c>
      <c r="AR226" s="36">
        <f t="shared" si="147"/>
        <v>0</v>
      </c>
      <c r="AS226" s="36">
        <f t="shared" si="148"/>
        <v>6.0205999132795505</v>
      </c>
      <c r="AT226" s="36" t="e">
        <f t="shared" si="149"/>
        <v>#N/A</v>
      </c>
      <c r="AU226" s="36" t="e">
        <f t="shared" si="150"/>
        <v>#N/A</v>
      </c>
      <c r="AW226" s="37"/>
    </row>
    <row r="227" spans="2:49">
      <c r="B227" s="35"/>
      <c r="C227" s="36"/>
      <c r="D227" s="36"/>
      <c r="E227" s="37"/>
      <c r="F227" s="49">
        <v>223</v>
      </c>
      <c r="G227" s="49">
        <v>495.19926984995493</v>
      </c>
      <c r="H227" s="49">
        <v>495.19926984995493</v>
      </c>
      <c r="I227" s="49">
        <v>2.0193890841216291</v>
      </c>
      <c r="K227" s="49"/>
      <c r="L227" s="49">
        <f t="shared" si="134"/>
        <v>0</v>
      </c>
      <c r="M227" s="49">
        <f t="shared" si="124"/>
        <v>0</v>
      </c>
      <c r="N227" s="49">
        <f t="shared" si="125"/>
        <v>1</v>
      </c>
      <c r="O227" s="49">
        <f t="shared" si="126"/>
        <v>0</v>
      </c>
      <c r="Q227" s="49">
        <f t="shared" si="135"/>
        <v>2</v>
      </c>
      <c r="R227" s="49">
        <f t="shared" si="136"/>
        <v>0</v>
      </c>
      <c r="S227" s="49">
        <f t="shared" si="127"/>
        <v>2</v>
      </c>
      <c r="U227" s="49"/>
      <c r="V227" s="49">
        <f t="shared" si="137"/>
        <v>0</v>
      </c>
      <c r="W227" s="49">
        <f t="shared" si="128"/>
        <v>0</v>
      </c>
      <c r="X227" s="49">
        <f t="shared" si="138"/>
        <v>0.99999999999998679</v>
      </c>
      <c r="Y227" s="49">
        <f t="shared" si="139"/>
        <v>0</v>
      </c>
      <c r="AA227" s="49">
        <f t="shared" si="140"/>
        <v>1.9999999999999831</v>
      </c>
      <c r="AB227" s="49">
        <f t="shared" si="141"/>
        <v>0</v>
      </c>
      <c r="AC227" s="49">
        <f t="shared" si="129"/>
        <v>1.9999999999999831</v>
      </c>
      <c r="AE227" s="53">
        <v>0</v>
      </c>
      <c r="AF227" s="53">
        <f t="shared" si="142"/>
        <v>0</v>
      </c>
      <c r="AG227" s="53">
        <f t="shared" si="130"/>
        <v>6.0205999132796242</v>
      </c>
      <c r="AI227" s="53">
        <f t="shared" si="143"/>
        <v>-3.182280639625853E-14</v>
      </c>
      <c r="AJ227" s="53">
        <f t="shared" si="144"/>
        <v>-1.1475496851984192E-13</v>
      </c>
      <c r="AK227" s="53">
        <f t="shared" si="145"/>
        <v>6.0205999132795505</v>
      </c>
      <c r="AM227" s="53">
        <f t="shared" si="146"/>
        <v>0</v>
      </c>
      <c r="AN227" s="53">
        <f t="shared" si="131"/>
        <v>6.0205999132796242</v>
      </c>
      <c r="AO227" s="53" t="e">
        <f t="shared" si="132"/>
        <v>#N/A</v>
      </c>
      <c r="AP227" s="53" t="e">
        <f t="shared" si="133"/>
        <v>#N/A</v>
      </c>
      <c r="AR227" s="53">
        <f t="shared" si="147"/>
        <v>0</v>
      </c>
      <c r="AS227" s="53">
        <f t="shared" si="148"/>
        <v>6.0205999132795505</v>
      </c>
      <c r="AT227" s="53" t="e">
        <f t="shared" si="149"/>
        <v>#N/A</v>
      </c>
      <c r="AU227" s="53" t="e">
        <f t="shared" si="150"/>
        <v>#N/A</v>
      </c>
      <c r="AW227" s="37"/>
    </row>
    <row r="228" spans="2:49">
      <c r="B228" s="35"/>
      <c r="C228" s="36"/>
      <c r="D228" s="36"/>
      <c r="E228" s="37"/>
      <c r="F228" s="37">
        <v>224</v>
      </c>
      <c r="G228" s="37">
        <v>502.377286301916</v>
      </c>
      <c r="H228" s="37">
        <v>500</v>
      </c>
      <c r="I228" s="52">
        <v>1.9905358527674863</v>
      </c>
      <c r="L228" s="37">
        <f t="shared" si="134"/>
        <v>0</v>
      </c>
      <c r="M228" s="37">
        <f t="shared" si="124"/>
        <v>0</v>
      </c>
      <c r="N228" s="37">
        <f t="shared" si="125"/>
        <v>1</v>
      </c>
      <c r="O228" s="37">
        <f t="shared" si="126"/>
        <v>0</v>
      </c>
      <c r="Q228" s="37">
        <f t="shared" si="135"/>
        <v>2</v>
      </c>
      <c r="R228" s="37">
        <f t="shared" si="136"/>
        <v>0</v>
      </c>
      <c r="S228" s="37">
        <f t="shared" si="127"/>
        <v>2</v>
      </c>
      <c r="V228" s="37">
        <f t="shared" si="137"/>
        <v>0</v>
      </c>
      <c r="W228" s="37">
        <f t="shared" si="128"/>
        <v>0</v>
      </c>
      <c r="X228" s="37">
        <f t="shared" si="138"/>
        <v>0.99999999999998679</v>
      </c>
      <c r="Y228" s="37">
        <f t="shared" si="139"/>
        <v>0</v>
      </c>
      <c r="AA228" s="37">
        <f t="shared" si="140"/>
        <v>1.9999999999999831</v>
      </c>
      <c r="AB228" s="37">
        <f t="shared" si="141"/>
        <v>0</v>
      </c>
      <c r="AC228" s="37">
        <f t="shared" si="129"/>
        <v>1.9999999999999831</v>
      </c>
      <c r="AE228" s="36">
        <v>0</v>
      </c>
      <c r="AF228" s="36">
        <f t="shared" si="142"/>
        <v>0</v>
      </c>
      <c r="AG228" s="36">
        <f t="shared" si="130"/>
        <v>6.0205999132796242</v>
      </c>
      <c r="AI228" s="36">
        <f t="shared" si="143"/>
        <v>-3.182280639625853E-14</v>
      </c>
      <c r="AJ228" s="36">
        <f t="shared" si="144"/>
        <v>-1.1475496851984192E-13</v>
      </c>
      <c r="AK228" s="36">
        <f t="shared" si="145"/>
        <v>6.0205999132795505</v>
      </c>
      <c r="AM228" s="36">
        <f t="shared" si="146"/>
        <v>0</v>
      </c>
      <c r="AN228" s="36">
        <f t="shared" si="131"/>
        <v>6.0205999132796242</v>
      </c>
      <c r="AO228" s="36" t="e">
        <f t="shared" si="132"/>
        <v>#N/A</v>
      </c>
      <c r="AP228" s="36" t="e">
        <f t="shared" si="133"/>
        <v>#N/A</v>
      </c>
      <c r="AR228" s="36">
        <f t="shared" si="147"/>
        <v>0</v>
      </c>
      <c r="AS228" s="36">
        <f t="shared" si="148"/>
        <v>6.0205999132795505</v>
      </c>
      <c r="AT228" s="36" t="e">
        <f t="shared" si="149"/>
        <v>#N/A</v>
      </c>
      <c r="AU228" s="36" t="e">
        <f t="shared" si="150"/>
        <v>#N/A</v>
      </c>
      <c r="AW228" s="37"/>
    </row>
    <row r="229" spans="2:49">
      <c r="B229" s="35"/>
      <c r="C229" s="36"/>
      <c r="D229" s="36"/>
      <c r="E229" s="37"/>
      <c r="F229" s="49">
        <v>225</v>
      </c>
      <c r="G229" s="49">
        <v>509.65934959586946</v>
      </c>
      <c r="H229" s="49">
        <v>509.65934959586946</v>
      </c>
      <c r="I229" s="49">
        <v>1.9620948792422674</v>
      </c>
      <c r="K229" s="49"/>
      <c r="L229" s="49">
        <f t="shared" si="134"/>
        <v>0</v>
      </c>
      <c r="M229" s="49">
        <f t="shared" si="124"/>
        <v>0</v>
      </c>
      <c r="N229" s="49">
        <f t="shared" si="125"/>
        <v>1</v>
      </c>
      <c r="O229" s="49">
        <f t="shared" si="126"/>
        <v>0</v>
      </c>
      <c r="Q229" s="49">
        <f t="shared" si="135"/>
        <v>2</v>
      </c>
      <c r="R229" s="49">
        <f t="shared" si="136"/>
        <v>0</v>
      </c>
      <c r="S229" s="49">
        <f t="shared" si="127"/>
        <v>2</v>
      </c>
      <c r="U229" s="49"/>
      <c r="V229" s="49">
        <f t="shared" si="137"/>
        <v>0</v>
      </c>
      <c r="W229" s="49">
        <f t="shared" si="128"/>
        <v>0</v>
      </c>
      <c r="X229" s="49">
        <f t="shared" si="138"/>
        <v>0.99999999999998679</v>
      </c>
      <c r="Y229" s="49">
        <f t="shared" si="139"/>
        <v>0</v>
      </c>
      <c r="AA229" s="49">
        <f t="shared" si="140"/>
        <v>1.9999999999999831</v>
      </c>
      <c r="AB229" s="49">
        <f t="shared" si="141"/>
        <v>0</v>
      </c>
      <c r="AC229" s="49">
        <f t="shared" si="129"/>
        <v>1.9999999999999831</v>
      </c>
      <c r="AE229" s="53">
        <v>0</v>
      </c>
      <c r="AF229" s="53">
        <f t="shared" si="142"/>
        <v>0</v>
      </c>
      <c r="AG229" s="53">
        <f t="shared" si="130"/>
        <v>6.0205999132796242</v>
      </c>
      <c r="AI229" s="53">
        <f t="shared" si="143"/>
        <v>-3.182280639625853E-14</v>
      </c>
      <c r="AJ229" s="53">
        <f t="shared" si="144"/>
        <v>-1.1475496851984192E-13</v>
      </c>
      <c r="AK229" s="53">
        <f t="shared" si="145"/>
        <v>6.0205999132795505</v>
      </c>
      <c r="AM229" s="53">
        <f t="shared" si="146"/>
        <v>0</v>
      </c>
      <c r="AN229" s="53">
        <f t="shared" si="131"/>
        <v>6.0205999132796242</v>
      </c>
      <c r="AO229" s="53" t="e">
        <f t="shared" si="132"/>
        <v>#N/A</v>
      </c>
      <c r="AP229" s="53" t="e">
        <f t="shared" si="133"/>
        <v>#N/A</v>
      </c>
      <c r="AR229" s="53">
        <f t="shared" si="147"/>
        <v>0</v>
      </c>
      <c r="AS229" s="53">
        <f t="shared" si="148"/>
        <v>6.0205999132795505</v>
      </c>
      <c r="AT229" s="53" t="e">
        <f t="shared" si="149"/>
        <v>#N/A</v>
      </c>
      <c r="AU229" s="53" t="e">
        <f t="shared" si="150"/>
        <v>#N/A</v>
      </c>
      <c r="AW229" s="37"/>
    </row>
    <row r="230" spans="2:49">
      <c r="B230" s="35"/>
      <c r="C230" s="36"/>
      <c r="D230" s="36"/>
      <c r="E230" s="37"/>
      <c r="F230" s="37">
        <v>226</v>
      </c>
      <c r="G230" s="37">
        <v>517.0469679124385</v>
      </c>
      <c r="H230" s="37">
        <v>517.0469679124385</v>
      </c>
      <c r="I230" s="52">
        <v>1.9340602731652596</v>
      </c>
      <c r="L230" s="37">
        <f t="shared" si="134"/>
        <v>0</v>
      </c>
      <c r="M230" s="37">
        <f t="shared" si="124"/>
        <v>0</v>
      </c>
      <c r="N230" s="37">
        <f t="shared" si="125"/>
        <v>1</v>
      </c>
      <c r="O230" s="37">
        <f t="shared" si="126"/>
        <v>0</v>
      </c>
      <c r="Q230" s="37">
        <f t="shared" si="135"/>
        <v>2</v>
      </c>
      <c r="R230" s="37">
        <f t="shared" si="136"/>
        <v>0</v>
      </c>
      <c r="S230" s="37">
        <f t="shared" si="127"/>
        <v>2</v>
      </c>
      <c r="V230" s="37">
        <f t="shared" si="137"/>
        <v>0</v>
      </c>
      <c r="W230" s="37">
        <f t="shared" si="128"/>
        <v>0</v>
      </c>
      <c r="X230" s="37">
        <f t="shared" si="138"/>
        <v>0.99999999999998679</v>
      </c>
      <c r="Y230" s="37">
        <f t="shared" si="139"/>
        <v>0</v>
      </c>
      <c r="AA230" s="37">
        <f t="shared" si="140"/>
        <v>1.9999999999999831</v>
      </c>
      <c r="AB230" s="37">
        <f t="shared" si="141"/>
        <v>0</v>
      </c>
      <c r="AC230" s="37">
        <f t="shared" si="129"/>
        <v>1.9999999999999831</v>
      </c>
      <c r="AE230" s="36">
        <v>0</v>
      </c>
      <c r="AF230" s="36">
        <f t="shared" si="142"/>
        <v>0</v>
      </c>
      <c r="AG230" s="36">
        <f t="shared" si="130"/>
        <v>6.0205999132796242</v>
      </c>
      <c r="AI230" s="36">
        <f t="shared" si="143"/>
        <v>-3.182280639625853E-14</v>
      </c>
      <c r="AJ230" s="36">
        <f t="shared" si="144"/>
        <v>-1.1475496851984192E-13</v>
      </c>
      <c r="AK230" s="36">
        <f t="shared" si="145"/>
        <v>6.0205999132795505</v>
      </c>
      <c r="AM230" s="36">
        <f t="shared" si="146"/>
        <v>0</v>
      </c>
      <c r="AN230" s="36">
        <f t="shared" si="131"/>
        <v>6.0205999132796242</v>
      </c>
      <c r="AO230" s="36" t="e">
        <f t="shared" si="132"/>
        <v>#N/A</v>
      </c>
      <c r="AP230" s="36" t="e">
        <f t="shared" si="133"/>
        <v>#N/A</v>
      </c>
      <c r="AR230" s="36">
        <f t="shared" si="147"/>
        <v>0</v>
      </c>
      <c r="AS230" s="36">
        <f t="shared" si="148"/>
        <v>6.0205999132795505</v>
      </c>
      <c r="AT230" s="36" t="e">
        <f t="shared" si="149"/>
        <v>#N/A</v>
      </c>
      <c r="AU230" s="36" t="e">
        <f t="shared" si="150"/>
        <v>#N/A</v>
      </c>
      <c r="AW230" s="37"/>
    </row>
    <row r="231" spans="2:49">
      <c r="B231" s="35"/>
      <c r="C231" s="36"/>
      <c r="D231" s="36"/>
      <c r="E231" s="37"/>
      <c r="F231" s="49">
        <v>227</v>
      </c>
      <c r="G231" s="49">
        <v>524.54167129363816</v>
      </c>
      <c r="H231" s="49">
        <v>524.54167129363816</v>
      </c>
      <c r="I231" s="49">
        <v>1.9064262283180939</v>
      </c>
      <c r="K231" s="49"/>
      <c r="L231" s="49">
        <f t="shared" si="134"/>
        <v>0</v>
      </c>
      <c r="M231" s="49">
        <f t="shared" si="124"/>
        <v>0</v>
      </c>
      <c r="N231" s="49">
        <f t="shared" si="125"/>
        <v>1</v>
      </c>
      <c r="O231" s="49">
        <f t="shared" si="126"/>
        <v>0</v>
      </c>
      <c r="Q231" s="49">
        <f t="shared" si="135"/>
        <v>2</v>
      </c>
      <c r="R231" s="49">
        <f t="shared" si="136"/>
        <v>0</v>
      </c>
      <c r="S231" s="49">
        <f t="shared" si="127"/>
        <v>2</v>
      </c>
      <c r="U231" s="49"/>
      <c r="V231" s="49">
        <f t="shared" si="137"/>
        <v>0</v>
      </c>
      <c r="W231" s="49">
        <f t="shared" si="128"/>
        <v>0</v>
      </c>
      <c r="X231" s="49">
        <f t="shared" si="138"/>
        <v>0.99999999999998679</v>
      </c>
      <c r="Y231" s="49">
        <f t="shared" si="139"/>
        <v>0</v>
      </c>
      <c r="AA231" s="49">
        <f t="shared" si="140"/>
        <v>1.9999999999999831</v>
      </c>
      <c r="AB231" s="49">
        <f t="shared" si="141"/>
        <v>0</v>
      </c>
      <c r="AC231" s="49">
        <f t="shared" si="129"/>
        <v>1.9999999999999831</v>
      </c>
      <c r="AE231" s="53">
        <v>0</v>
      </c>
      <c r="AF231" s="53">
        <f t="shared" si="142"/>
        <v>0</v>
      </c>
      <c r="AG231" s="53">
        <f t="shared" si="130"/>
        <v>6.0205999132796242</v>
      </c>
      <c r="AI231" s="53">
        <f t="shared" si="143"/>
        <v>-3.182280639625853E-14</v>
      </c>
      <c r="AJ231" s="53">
        <f t="shared" si="144"/>
        <v>-1.1475496851984192E-13</v>
      </c>
      <c r="AK231" s="53">
        <f t="shared" si="145"/>
        <v>6.0205999132795505</v>
      </c>
      <c r="AM231" s="53">
        <f t="shared" si="146"/>
        <v>0</v>
      </c>
      <c r="AN231" s="53">
        <f t="shared" si="131"/>
        <v>6.0205999132796242</v>
      </c>
      <c r="AO231" s="53" t="e">
        <f t="shared" si="132"/>
        <v>#N/A</v>
      </c>
      <c r="AP231" s="53" t="e">
        <f t="shared" si="133"/>
        <v>#N/A</v>
      </c>
      <c r="AR231" s="53">
        <f t="shared" si="147"/>
        <v>0</v>
      </c>
      <c r="AS231" s="53">
        <f t="shared" si="148"/>
        <v>6.0205999132795505</v>
      </c>
      <c r="AT231" s="53" t="e">
        <f t="shared" si="149"/>
        <v>#N/A</v>
      </c>
      <c r="AU231" s="53" t="e">
        <f t="shared" si="150"/>
        <v>#N/A</v>
      </c>
      <c r="AW231" s="37"/>
    </row>
    <row r="232" spans="2:49">
      <c r="B232" s="35"/>
      <c r="C232" s="36"/>
      <c r="D232" s="36"/>
      <c r="E232" s="37"/>
      <c r="F232" s="37">
        <v>228</v>
      </c>
      <c r="G232" s="37">
        <v>532.14501195976231</v>
      </c>
      <c r="H232" s="37">
        <v>532.14501195976231</v>
      </c>
      <c r="I232" s="52">
        <v>1.8791870214422195</v>
      </c>
      <c r="L232" s="37">
        <f t="shared" si="134"/>
        <v>0</v>
      </c>
      <c r="M232" s="37">
        <f t="shared" si="124"/>
        <v>0</v>
      </c>
      <c r="N232" s="37">
        <f t="shared" si="125"/>
        <v>1</v>
      </c>
      <c r="O232" s="37">
        <f t="shared" si="126"/>
        <v>0</v>
      </c>
      <c r="Q232" s="37">
        <f t="shared" si="135"/>
        <v>2</v>
      </c>
      <c r="R232" s="37">
        <f t="shared" si="136"/>
        <v>0</v>
      </c>
      <c r="S232" s="37">
        <f t="shared" si="127"/>
        <v>2</v>
      </c>
      <c r="V232" s="37">
        <f t="shared" si="137"/>
        <v>0</v>
      </c>
      <c r="W232" s="37">
        <f t="shared" si="128"/>
        <v>0</v>
      </c>
      <c r="X232" s="37">
        <f t="shared" si="138"/>
        <v>0.99999999999998679</v>
      </c>
      <c r="Y232" s="37">
        <f t="shared" si="139"/>
        <v>0</v>
      </c>
      <c r="AA232" s="37">
        <f t="shared" si="140"/>
        <v>1.9999999999999831</v>
      </c>
      <c r="AB232" s="37">
        <f t="shared" si="141"/>
        <v>0</v>
      </c>
      <c r="AC232" s="37">
        <f t="shared" si="129"/>
        <v>1.9999999999999831</v>
      </c>
      <c r="AE232" s="36">
        <v>0</v>
      </c>
      <c r="AF232" s="36">
        <f t="shared" si="142"/>
        <v>0</v>
      </c>
      <c r="AG232" s="36">
        <f t="shared" si="130"/>
        <v>6.0205999132796242</v>
      </c>
      <c r="AI232" s="36">
        <f t="shared" si="143"/>
        <v>-3.182280639625853E-14</v>
      </c>
      <c r="AJ232" s="36">
        <f t="shared" si="144"/>
        <v>-1.1475496851984192E-13</v>
      </c>
      <c r="AK232" s="36">
        <f t="shared" si="145"/>
        <v>6.0205999132795505</v>
      </c>
      <c r="AM232" s="36">
        <f t="shared" si="146"/>
        <v>0</v>
      </c>
      <c r="AN232" s="36">
        <f t="shared" si="131"/>
        <v>6.0205999132796242</v>
      </c>
      <c r="AO232" s="36" t="e">
        <f t="shared" si="132"/>
        <v>#N/A</v>
      </c>
      <c r="AP232" s="36" t="e">
        <f t="shared" si="133"/>
        <v>#N/A</v>
      </c>
      <c r="AR232" s="36">
        <f t="shared" si="147"/>
        <v>0</v>
      </c>
      <c r="AS232" s="36">
        <f t="shared" si="148"/>
        <v>6.0205999132795505</v>
      </c>
      <c r="AT232" s="36" t="e">
        <f t="shared" si="149"/>
        <v>#N/A</v>
      </c>
      <c r="AU232" s="36" t="e">
        <f t="shared" si="150"/>
        <v>#N/A</v>
      </c>
      <c r="AW232" s="37"/>
    </row>
    <row r="233" spans="2:49">
      <c r="B233" s="35"/>
      <c r="C233" s="36"/>
      <c r="D233" s="36"/>
      <c r="E233" s="37"/>
      <c r="F233" s="49">
        <v>229</v>
      </c>
      <c r="G233" s="49">
        <v>539.85856463085884</v>
      </c>
      <c r="H233" s="49">
        <v>539.85856463085884</v>
      </c>
      <c r="I233" s="49">
        <v>1.8523370110535782</v>
      </c>
      <c r="K233" s="49"/>
      <c r="L233" s="49">
        <f t="shared" si="134"/>
        <v>0</v>
      </c>
      <c r="M233" s="49">
        <f t="shared" si="124"/>
        <v>0</v>
      </c>
      <c r="N233" s="49">
        <f t="shared" si="125"/>
        <v>1</v>
      </c>
      <c r="O233" s="49">
        <f t="shared" si="126"/>
        <v>0</v>
      </c>
      <c r="Q233" s="49">
        <f t="shared" si="135"/>
        <v>2</v>
      </c>
      <c r="R233" s="49">
        <f t="shared" si="136"/>
        <v>0</v>
      </c>
      <c r="S233" s="49">
        <f t="shared" si="127"/>
        <v>2</v>
      </c>
      <c r="U233" s="49"/>
      <c r="V233" s="49">
        <f t="shared" si="137"/>
        <v>0</v>
      </c>
      <c r="W233" s="49">
        <f t="shared" si="128"/>
        <v>0</v>
      </c>
      <c r="X233" s="49">
        <f t="shared" si="138"/>
        <v>0.99999999999998679</v>
      </c>
      <c r="Y233" s="49">
        <f t="shared" si="139"/>
        <v>0</v>
      </c>
      <c r="AA233" s="49">
        <f t="shared" si="140"/>
        <v>1.9999999999999831</v>
      </c>
      <c r="AB233" s="49">
        <f t="shared" si="141"/>
        <v>0</v>
      </c>
      <c r="AC233" s="49">
        <f t="shared" si="129"/>
        <v>1.9999999999999831</v>
      </c>
      <c r="AE233" s="53">
        <v>0</v>
      </c>
      <c r="AF233" s="53">
        <f t="shared" si="142"/>
        <v>0</v>
      </c>
      <c r="AG233" s="53">
        <f t="shared" si="130"/>
        <v>6.0205999132796242</v>
      </c>
      <c r="AI233" s="53">
        <f t="shared" si="143"/>
        <v>-3.182280639625853E-14</v>
      </c>
      <c r="AJ233" s="53">
        <f t="shared" si="144"/>
        <v>-1.1475496851984192E-13</v>
      </c>
      <c r="AK233" s="53">
        <f t="shared" si="145"/>
        <v>6.0205999132795505</v>
      </c>
      <c r="AM233" s="53">
        <f t="shared" si="146"/>
        <v>0</v>
      </c>
      <c r="AN233" s="53">
        <f t="shared" si="131"/>
        <v>6.0205999132796242</v>
      </c>
      <c r="AO233" s="53" t="e">
        <f t="shared" si="132"/>
        <v>#N/A</v>
      </c>
      <c r="AP233" s="53" t="e">
        <f t="shared" si="133"/>
        <v>#N/A</v>
      </c>
      <c r="AR233" s="53">
        <f t="shared" si="147"/>
        <v>0</v>
      </c>
      <c r="AS233" s="53">
        <f t="shared" si="148"/>
        <v>6.0205999132795505</v>
      </c>
      <c r="AT233" s="53" t="e">
        <f t="shared" si="149"/>
        <v>#N/A</v>
      </c>
      <c r="AU233" s="53" t="e">
        <f t="shared" si="150"/>
        <v>#N/A</v>
      </c>
      <c r="AW233" s="37"/>
    </row>
    <row r="234" spans="2:49">
      <c r="B234" s="35"/>
      <c r="C234" s="36"/>
      <c r="D234" s="36"/>
      <c r="E234" s="37"/>
      <c r="F234" s="37">
        <v>230</v>
      </c>
      <c r="G234" s="37">
        <v>547.68392685287256</v>
      </c>
      <c r="H234" s="37">
        <v>547.68392685287256</v>
      </c>
      <c r="I234" s="52">
        <v>1.8258706362741874</v>
      </c>
      <c r="L234" s="37">
        <f t="shared" si="134"/>
        <v>0</v>
      </c>
      <c r="M234" s="37">
        <f t="shared" si="124"/>
        <v>0</v>
      </c>
      <c r="N234" s="37">
        <f t="shared" si="125"/>
        <v>1</v>
      </c>
      <c r="O234" s="37">
        <f t="shared" si="126"/>
        <v>0</v>
      </c>
      <c r="Q234" s="37">
        <f t="shared" si="135"/>
        <v>2</v>
      </c>
      <c r="R234" s="37">
        <f t="shared" si="136"/>
        <v>0</v>
      </c>
      <c r="S234" s="37">
        <f t="shared" si="127"/>
        <v>2</v>
      </c>
      <c r="V234" s="37">
        <f t="shared" si="137"/>
        <v>0</v>
      </c>
      <c r="W234" s="37">
        <f t="shared" si="128"/>
        <v>0</v>
      </c>
      <c r="X234" s="37">
        <f t="shared" si="138"/>
        <v>0.99999999999998679</v>
      </c>
      <c r="Y234" s="37">
        <f t="shared" si="139"/>
        <v>0</v>
      </c>
      <c r="AA234" s="37">
        <f t="shared" si="140"/>
        <v>1.9999999999999831</v>
      </c>
      <c r="AB234" s="37">
        <f t="shared" si="141"/>
        <v>0</v>
      </c>
      <c r="AC234" s="37">
        <f t="shared" si="129"/>
        <v>1.9999999999999831</v>
      </c>
      <c r="AE234" s="36">
        <v>0</v>
      </c>
      <c r="AF234" s="36">
        <f t="shared" si="142"/>
        <v>0</v>
      </c>
      <c r="AG234" s="36">
        <f t="shared" si="130"/>
        <v>6.0205999132796242</v>
      </c>
      <c r="AI234" s="36">
        <f t="shared" si="143"/>
        <v>-3.182280639625853E-14</v>
      </c>
      <c r="AJ234" s="36">
        <f t="shared" si="144"/>
        <v>-1.1475496851984192E-13</v>
      </c>
      <c r="AK234" s="36">
        <f t="shared" si="145"/>
        <v>6.0205999132795505</v>
      </c>
      <c r="AM234" s="36">
        <f t="shared" si="146"/>
        <v>0</v>
      </c>
      <c r="AN234" s="36">
        <f t="shared" si="131"/>
        <v>6.0205999132796242</v>
      </c>
      <c r="AO234" s="36" t="e">
        <f t="shared" si="132"/>
        <v>#N/A</v>
      </c>
      <c r="AP234" s="36" t="e">
        <f t="shared" si="133"/>
        <v>#N/A</v>
      </c>
      <c r="AR234" s="36">
        <f t="shared" si="147"/>
        <v>0</v>
      </c>
      <c r="AS234" s="36">
        <f t="shared" si="148"/>
        <v>6.0205999132795505</v>
      </c>
      <c r="AT234" s="36" t="e">
        <f t="shared" si="149"/>
        <v>#N/A</v>
      </c>
      <c r="AU234" s="36" t="e">
        <f t="shared" si="150"/>
        <v>#N/A</v>
      </c>
      <c r="AW234" s="37"/>
    </row>
    <row r="235" spans="2:49">
      <c r="B235" s="35"/>
      <c r="C235" s="36"/>
      <c r="D235" s="36"/>
      <c r="E235" s="37"/>
      <c r="F235" s="49">
        <v>231</v>
      </c>
      <c r="G235" s="49">
        <v>555.6227193285074</v>
      </c>
      <c r="H235" s="49">
        <v>555.6227193285074</v>
      </c>
      <c r="I235" s="49">
        <v>1.7997824156804469</v>
      </c>
      <c r="K235" s="49"/>
      <c r="L235" s="49">
        <f t="shared" si="134"/>
        <v>0</v>
      </c>
      <c r="M235" s="49">
        <f t="shared" si="124"/>
        <v>0</v>
      </c>
      <c r="N235" s="49">
        <f t="shared" si="125"/>
        <v>1</v>
      </c>
      <c r="O235" s="49">
        <f t="shared" si="126"/>
        <v>0</v>
      </c>
      <c r="Q235" s="49">
        <f t="shared" si="135"/>
        <v>2</v>
      </c>
      <c r="R235" s="49">
        <f t="shared" si="136"/>
        <v>0</v>
      </c>
      <c r="S235" s="49">
        <f t="shared" si="127"/>
        <v>2</v>
      </c>
      <c r="U235" s="49"/>
      <c r="V235" s="49">
        <f t="shared" si="137"/>
        <v>0</v>
      </c>
      <c r="W235" s="49">
        <f t="shared" si="128"/>
        <v>0</v>
      </c>
      <c r="X235" s="49">
        <f t="shared" si="138"/>
        <v>0.99999999999998679</v>
      </c>
      <c r="Y235" s="49">
        <f t="shared" si="139"/>
        <v>0</v>
      </c>
      <c r="AA235" s="49">
        <f t="shared" si="140"/>
        <v>1.9999999999999831</v>
      </c>
      <c r="AB235" s="49">
        <f t="shared" si="141"/>
        <v>0</v>
      </c>
      <c r="AC235" s="49">
        <f t="shared" si="129"/>
        <v>1.9999999999999831</v>
      </c>
      <c r="AE235" s="53">
        <v>0</v>
      </c>
      <c r="AF235" s="53">
        <f t="shared" si="142"/>
        <v>0</v>
      </c>
      <c r="AG235" s="53">
        <f t="shared" si="130"/>
        <v>6.0205999132796242</v>
      </c>
      <c r="AI235" s="53">
        <f t="shared" si="143"/>
        <v>-3.182280639625853E-14</v>
      </c>
      <c r="AJ235" s="53">
        <f t="shared" si="144"/>
        <v>-1.1475496851984192E-13</v>
      </c>
      <c r="AK235" s="53">
        <f t="shared" si="145"/>
        <v>6.0205999132795505</v>
      </c>
      <c r="AM235" s="53">
        <f t="shared" si="146"/>
        <v>0</v>
      </c>
      <c r="AN235" s="53">
        <f t="shared" si="131"/>
        <v>6.0205999132796242</v>
      </c>
      <c r="AO235" s="53" t="e">
        <f t="shared" si="132"/>
        <v>#N/A</v>
      </c>
      <c r="AP235" s="53" t="e">
        <f t="shared" si="133"/>
        <v>#N/A</v>
      </c>
      <c r="AR235" s="53">
        <f t="shared" si="147"/>
        <v>0</v>
      </c>
      <c r="AS235" s="53">
        <f t="shared" si="148"/>
        <v>6.0205999132795505</v>
      </c>
      <c r="AT235" s="53" t="e">
        <f t="shared" si="149"/>
        <v>#N/A</v>
      </c>
      <c r="AU235" s="53" t="e">
        <f t="shared" si="150"/>
        <v>#N/A</v>
      </c>
      <c r="AW235" s="37"/>
    </row>
    <row r="236" spans="2:49">
      <c r="B236" s="35"/>
      <c r="C236" s="36"/>
      <c r="D236" s="36"/>
      <c r="E236" s="37"/>
      <c r="F236" s="37">
        <v>232</v>
      </c>
      <c r="G236" s="37">
        <v>563.67658625289096</v>
      </c>
      <c r="H236" s="37">
        <v>563.67658625289096</v>
      </c>
      <c r="I236" s="52">
        <v>1.7740669461678766</v>
      </c>
      <c r="L236" s="37">
        <f t="shared" si="134"/>
        <v>0</v>
      </c>
      <c r="M236" s="37">
        <f t="shared" si="124"/>
        <v>0</v>
      </c>
      <c r="N236" s="37">
        <f t="shared" si="125"/>
        <v>1</v>
      </c>
      <c r="O236" s="37">
        <f t="shared" si="126"/>
        <v>0</v>
      </c>
      <c r="Q236" s="37">
        <f t="shared" si="135"/>
        <v>2</v>
      </c>
      <c r="R236" s="37">
        <f t="shared" si="136"/>
        <v>0</v>
      </c>
      <c r="S236" s="37">
        <f t="shared" si="127"/>
        <v>2</v>
      </c>
      <c r="V236" s="37">
        <f t="shared" si="137"/>
        <v>0</v>
      </c>
      <c r="W236" s="37">
        <f t="shared" si="128"/>
        <v>0</v>
      </c>
      <c r="X236" s="37">
        <f t="shared" si="138"/>
        <v>0.99999999999998679</v>
      </c>
      <c r="Y236" s="37">
        <f t="shared" si="139"/>
        <v>0</v>
      </c>
      <c r="AA236" s="37">
        <f t="shared" si="140"/>
        <v>1.9999999999999831</v>
      </c>
      <c r="AB236" s="37">
        <f t="shared" si="141"/>
        <v>0</v>
      </c>
      <c r="AC236" s="37">
        <f t="shared" si="129"/>
        <v>1.9999999999999831</v>
      </c>
      <c r="AE236" s="36">
        <v>0</v>
      </c>
      <c r="AF236" s="36">
        <f t="shared" si="142"/>
        <v>0</v>
      </c>
      <c r="AG236" s="36">
        <f t="shared" si="130"/>
        <v>6.0205999132796242</v>
      </c>
      <c r="AI236" s="36">
        <f t="shared" si="143"/>
        <v>-3.182280639625853E-14</v>
      </c>
      <c r="AJ236" s="36">
        <f t="shared" si="144"/>
        <v>-1.1475496851984192E-13</v>
      </c>
      <c r="AK236" s="36">
        <f t="shared" si="145"/>
        <v>6.0205999132795505</v>
      </c>
      <c r="AM236" s="36">
        <f t="shared" si="146"/>
        <v>0</v>
      </c>
      <c r="AN236" s="36">
        <f t="shared" si="131"/>
        <v>6.0205999132796242</v>
      </c>
      <c r="AO236" s="36" t="e">
        <f t="shared" si="132"/>
        <v>#N/A</v>
      </c>
      <c r="AP236" s="36" t="e">
        <f t="shared" si="133"/>
        <v>#N/A</v>
      </c>
      <c r="AR236" s="36">
        <f t="shared" si="147"/>
        <v>0</v>
      </c>
      <c r="AS236" s="36">
        <f t="shared" si="148"/>
        <v>6.0205999132795505</v>
      </c>
      <c r="AT236" s="36" t="e">
        <f t="shared" si="149"/>
        <v>#N/A</v>
      </c>
      <c r="AU236" s="36" t="e">
        <f t="shared" si="150"/>
        <v>#N/A</v>
      </c>
      <c r="AW236" s="37"/>
    </row>
    <row r="237" spans="2:49">
      <c r="B237" s="35"/>
      <c r="C237" s="36"/>
      <c r="D237" s="36"/>
      <c r="E237" s="37"/>
      <c r="F237" s="49">
        <v>233</v>
      </c>
      <c r="G237" s="49">
        <v>571.84719565410148</v>
      </c>
      <c r="H237" s="49">
        <v>571.84719565410148</v>
      </c>
      <c r="I237" s="49">
        <v>1.7487189018320888</v>
      </c>
      <c r="K237" s="49"/>
      <c r="L237" s="49">
        <f t="shared" si="134"/>
        <v>0</v>
      </c>
      <c r="M237" s="49">
        <f t="shared" si="124"/>
        <v>0</v>
      </c>
      <c r="N237" s="49">
        <f t="shared" si="125"/>
        <v>1</v>
      </c>
      <c r="O237" s="49">
        <f t="shared" si="126"/>
        <v>0</v>
      </c>
      <c r="Q237" s="49">
        <f t="shared" si="135"/>
        <v>2</v>
      </c>
      <c r="R237" s="49">
        <f t="shared" si="136"/>
        <v>0</v>
      </c>
      <c r="S237" s="49">
        <f t="shared" si="127"/>
        <v>2</v>
      </c>
      <c r="U237" s="49"/>
      <c r="V237" s="49">
        <f t="shared" si="137"/>
        <v>0</v>
      </c>
      <c r="W237" s="49">
        <f t="shared" si="128"/>
        <v>0</v>
      </c>
      <c r="X237" s="49">
        <f t="shared" si="138"/>
        <v>0.99999999999998679</v>
      </c>
      <c r="Y237" s="49">
        <f t="shared" si="139"/>
        <v>0</v>
      </c>
      <c r="AA237" s="49">
        <f t="shared" si="140"/>
        <v>1.9999999999999831</v>
      </c>
      <c r="AB237" s="49">
        <f t="shared" si="141"/>
        <v>0</v>
      </c>
      <c r="AC237" s="49">
        <f t="shared" si="129"/>
        <v>1.9999999999999831</v>
      </c>
      <c r="AE237" s="53">
        <v>0</v>
      </c>
      <c r="AF237" s="53">
        <f t="shared" si="142"/>
        <v>0</v>
      </c>
      <c r="AG237" s="53">
        <f t="shared" si="130"/>
        <v>6.0205999132796242</v>
      </c>
      <c r="AI237" s="53">
        <f t="shared" si="143"/>
        <v>-3.182280639625853E-14</v>
      </c>
      <c r="AJ237" s="53">
        <f t="shared" si="144"/>
        <v>-1.1475496851984192E-13</v>
      </c>
      <c r="AK237" s="53">
        <f t="shared" si="145"/>
        <v>6.0205999132795505</v>
      </c>
      <c r="AM237" s="53">
        <f t="shared" si="146"/>
        <v>0</v>
      </c>
      <c r="AN237" s="53">
        <f t="shared" si="131"/>
        <v>6.0205999132796242</v>
      </c>
      <c r="AO237" s="53" t="e">
        <f t="shared" si="132"/>
        <v>#N/A</v>
      </c>
      <c r="AP237" s="53" t="e">
        <f t="shared" si="133"/>
        <v>#N/A</v>
      </c>
      <c r="AR237" s="53">
        <f t="shared" si="147"/>
        <v>0</v>
      </c>
      <c r="AS237" s="53">
        <f t="shared" si="148"/>
        <v>6.0205999132795505</v>
      </c>
      <c r="AT237" s="53" t="e">
        <f t="shared" si="149"/>
        <v>#N/A</v>
      </c>
      <c r="AU237" s="53" t="e">
        <f t="shared" si="150"/>
        <v>#N/A</v>
      </c>
      <c r="AW237" s="37"/>
    </row>
    <row r="238" spans="2:49">
      <c r="B238" s="35"/>
      <c r="C238" s="36"/>
      <c r="D238" s="36"/>
      <c r="E238" s="37"/>
      <c r="F238" s="37">
        <v>234</v>
      </c>
      <c r="G238" s="37">
        <v>580.13623973863093</v>
      </c>
      <c r="H238" s="37">
        <v>580.13623973863093</v>
      </c>
      <c r="I238" s="52">
        <v>1.7237330328657463</v>
      </c>
      <c r="L238" s="37">
        <f t="shared" si="134"/>
        <v>0</v>
      </c>
      <c r="M238" s="37">
        <f t="shared" si="124"/>
        <v>0</v>
      </c>
      <c r="N238" s="37">
        <f t="shared" si="125"/>
        <v>1</v>
      </c>
      <c r="O238" s="37">
        <f t="shared" si="126"/>
        <v>0</v>
      </c>
      <c r="Q238" s="37">
        <f t="shared" si="135"/>
        <v>2</v>
      </c>
      <c r="R238" s="37">
        <f t="shared" si="136"/>
        <v>0</v>
      </c>
      <c r="S238" s="37">
        <f t="shared" si="127"/>
        <v>2</v>
      </c>
      <c r="V238" s="37">
        <f t="shared" si="137"/>
        <v>0</v>
      </c>
      <c r="W238" s="37">
        <f t="shared" si="128"/>
        <v>0</v>
      </c>
      <c r="X238" s="37">
        <f t="shared" si="138"/>
        <v>0.99999999999998679</v>
      </c>
      <c r="Y238" s="37">
        <f t="shared" si="139"/>
        <v>0</v>
      </c>
      <c r="AA238" s="37">
        <f t="shared" si="140"/>
        <v>1.9999999999999831</v>
      </c>
      <c r="AB238" s="37">
        <f t="shared" si="141"/>
        <v>0</v>
      </c>
      <c r="AC238" s="37">
        <f t="shared" si="129"/>
        <v>1.9999999999999831</v>
      </c>
      <c r="AE238" s="36">
        <v>0</v>
      </c>
      <c r="AF238" s="36">
        <f t="shared" si="142"/>
        <v>0</v>
      </c>
      <c r="AG238" s="36">
        <f t="shared" si="130"/>
        <v>6.0205999132796242</v>
      </c>
      <c r="AI238" s="36">
        <f t="shared" si="143"/>
        <v>-3.182280639625853E-14</v>
      </c>
      <c r="AJ238" s="36">
        <f t="shared" si="144"/>
        <v>-1.1475496851984192E-13</v>
      </c>
      <c r="AK238" s="36">
        <f t="shared" si="145"/>
        <v>6.0205999132795505</v>
      </c>
      <c r="AM238" s="36">
        <f t="shared" si="146"/>
        <v>0</v>
      </c>
      <c r="AN238" s="36">
        <f t="shared" si="131"/>
        <v>6.0205999132796242</v>
      </c>
      <c r="AO238" s="36" t="e">
        <f t="shared" si="132"/>
        <v>#N/A</v>
      </c>
      <c r="AP238" s="36" t="e">
        <f t="shared" si="133"/>
        <v>#N/A</v>
      </c>
      <c r="AR238" s="36">
        <f t="shared" si="147"/>
        <v>0</v>
      </c>
      <c r="AS238" s="36">
        <f t="shared" si="148"/>
        <v>6.0205999132795505</v>
      </c>
      <c r="AT238" s="36" t="e">
        <f t="shared" si="149"/>
        <v>#N/A</v>
      </c>
      <c r="AU238" s="36" t="e">
        <f t="shared" si="150"/>
        <v>#N/A</v>
      </c>
      <c r="AW238" s="37"/>
    </row>
    <row r="239" spans="2:49">
      <c r="B239" s="35"/>
      <c r="C239" s="36"/>
      <c r="D239" s="36"/>
      <c r="E239" s="37"/>
      <c r="F239" s="49">
        <v>235</v>
      </c>
      <c r="G239" s="49">
        <v>588.54543524185647</v>
      </c>
      <c r="H239" s="49">
        <v>588.54543524185647</v>
      </c>
      <c r="I239" s="49">
        <v>1.6991041644712794</v>
      </c>
      <c r="K239" s="49"/>
      <c r="L239" s="49">
        <f t="shared" si="134"/>
        <v>0</v>
      </c>
      <c r="M239" s="49">
        <f t="shared" si="124"/>
        <v>0</v>
      </c>
      <c r="N239" s="49">
        <f t="shared" si="125"/>
        <v>1</v>
      </c>
      <c r="O239" s="49">
        <f t="shared" si="126"/>
        <v>0</v>
      </c>
      <c r="Q239" s="49">
        <f t="shared" si="135"/>
        <v>2</v>
      </c>
      <c r="R239" s="49">
        <f t="shared" si="136"/>
        <v>0</v>
      </c>
      <c r="S239" s="49">
        <f t="shared" si="127"/>
        <v>2</v>
      </c>
      <c r="U239" s="49"/>
      <c r="V239" s="49">
        <f t="shared" si="137"/>
        <v>0</v>
      </c>
      <c r="W239" s="49">
        <f t="shared" si="128"/>
        <v>0</v>
      </c>
      <c r="X239" s="49">
        <f t="shared" si="138"/>
        <v>0.99999999999998679</v>
      </c>
      <c r="Y239" s="49">
        <f t="shared" si="139"/>
        <v>0</v>
      </c>
      <c r="AA239" s="49">
        <f t="shared" si="140"/>
        <v>1.9999999999999831</v>
      </c>
      <c r="AB239" s="49">
        <f t="shared" si="141"/>
        <v>0</v>
      </c>
      <c r="AC239" s="49">
        <f t="shared" si="129"/>
        <v>1.9999999999999831</v>
      </c>
      <c r="AE239" s="53">
        <v>0</v>
      </c>
      <c r="AF239" s="53">
        <f t="shared" si="142"/>
        <v>0</v>
      </c>
      <c r="AG239" s="53">
        <f t="shared" si="130"/>
        <v>6.0205999132796242</v>
      </c>
      <c r="AI239" s="53">
        <f t="shared" si="143"/>
        <v>-3.182280639625853E-14</v>
      </c>
      <c r="AJ239" s="53">
        <f t="shared" si="144"/>
        <v>-1.1475496851984192E-13</v>
      </c>
      <c r="AK239" s="53">
        <f t="shared" si="145"/>
        <v>6.0205999132795505</v>
      </c>
      <c r="AM239" s="53">
        <f t="shared" si="146"/>
        <v>0</v>
      </c>
      <c r="AN239" s="53">
        <f t="shared" si="131"/>
        <v>6.0205999132796242</v>
      </c>
      <c r="AO239" s="53" t="e">
        <f t="shared" si="132"/>
        <v>#N/A</v>
      </c>
      <c r="AP239" s="53" t="e">
        <f t="shared" si="133"/>
        <v>#N/A</v>
      </c>
      <c r="AR239" s="53">
        <f t="shared" si="147"/>
        <v>0</v>
      </c>
      <c r="AS239" s="53">
        <f t="shared" si="148"/>
        <v>6.0205999132795505</v>
      </c>
      <c r="AT239" s="53" t="e">
        <f t="shared" si="149"/>
        <v>#N/A</v>
      </c>
      <c r="AU239" s="53" t="e">
        <f t="shared" si="150"/>
        <v>#N/A</v>
      </c>
      <c r="AW239" s="37"/>
    </row>
    <row r="240" spans="2:49">
      <c r="B240" s="35"/>
      <c r="C240" s="36"/>
      <c r="D240" s="36"/>
      <c r="E240" s="37"/>
      <c r="F240" s="37">
        <v>236</v>
      </c>
      <c r="G240" s="37">
        <v>597.07652378359228</v>
      </c>
      <c r="H240" s="37">
        <v>597.07652378359228</v>
      </c>
      <c r="I240" s="52">
        <v>1.6748271957891372</v>
      </c>
      <c r="L240" s="37">
        <f t="shared" si="134"/>
        <v>0</v>
      </c>
      <c r="M240" s="37">
        <f t="shared" si="124"/>
        <v>0</v>
      </c>
      <c r="N240" s="37">
        <f t="shared" si="125"/>
        <v>1</v>
      </c>
      <c r="O240" s="37">
        <f t="shared" si="126"/>
        <v>0</v>
      </c>
      <c r="Q240" s="37">
        <f t="shared" si="135"/>
        <v>2</v>
      </c>
      <c r="R240" s="37">
        <f t="shared" si="136"/>
        <v>0</v>
      </c>
      <c r="S240" s="37">
        <f t="shared" si="127"/>
        <v>2</v>
      </c>
      <c r="V240" s="37">
        <f t="shared" si="137"/>
        <v>0</v>
      </c>
      <c r="W240" s="37">
        <f t="shared" si="128"/>
        <v>0</v>
      </c>
      <c r="X240" s="37">
        <f t="shared" si="138"/>
        <v>0.99999999999998679</v>
      </c>
      <c r="Y240" s="37">
        <f t="shared" si="139"/>
        <v>0</v>
      </c>
      <c r="AA240" s="37">
        <f t="shared" si="140"/>
        <v>1.9999999999999831</v>
      </c>
      <c r="AB240" s="37">
        <f t="shared" si="141"/>
        <v>0</v>
      </c>
      <c r="AC240" s="37">
        <f t="shared" si="129"/>
        <v>1.9999999999999831</v>
      </c>
      <c r="AE240" s="36">
        <v>0</v>
      </c>
      <c r="AF240" s="36">
        <f t="shared" si="142"/>
        <v>0</v>
      </c>
      <c r="AG240" s="36">
        <f t="shared" si="130"/>
        <v>6.0205999132796242</v>
      </c>
      <c r="AI240" s="36">
        <f t="shared" si="143"/>
        <v>-3.182280639625853E-14</v>
      </c>
      <c r="AJ240" s="36">
        <f t="shared" si="144"/>
        <v>-1.1475496851984192E-13</v>
      </c>
      <c r="AK240" s="36">
        <f t="shared" si="145"/>
        <v>6.0205999132795505</v>
      </c>
      <c r="AM240" s="36">
        <f t="shared" si="146"/>
        <v>0</v>
      </c>
      <c r="AN240" s="36">
        <f t="shared" si="131"/>
        <v>6.0205999132796242</v>
      </c>
      <c r="AO240" s="36" t="e">
        <f t="shared" si="132"/>
        <v>#N/A</v>
      </c>
      <c r="AP240" s="36" t="e">
        <f t="shared" si="133"/>
        <v>#N/A</v>
      </c>
      <c r="AR240" s="36">
        <f t="shared" si="147"/>
        <v>0</v>
      </c>
      <c r="AS240" s="36">
        <f t="shared" si="148"/>
        <v>6.0205999132795505</v>
      </c>
      <c r="AT240" s="36" t="e">
        <f t="shared" si="149"/>
        <v>#N/A</v>
      </c>
      <c r="AU240" s="36" t="e">
        <f t="shared" si="150"/>
        <v>#N/A</v>
      </c>
      <c r="AW240" s="37"/>
    </row>
    <row r="241" spans="2:49">
      <c r="B241" s="35"/>
      <c r="C241" s="36"/>
      <c r="D241" s="36"/>
      <c r="E241" s="37"/>
      <c r="F241" s="49">
        <v>237</v>
      </c>
      <c r="G241" s="49">
        <v>605.73127222879282</v>
      </c>
      <c r="H241" s="49">
        <v>605.73127222879282</v>
      </c>
      <c r="I241" s="49">
        <v>1.6508970988413598</v>
      </c>
      <c r="K241" s="49"/>
      <c r="L241" s="49">
        <f t="shared" si="134"/>
        <v>0</v>
      </c>
      <c r="M241" s="49">
        <f t="shared" si="124"/>
        <v>0</v>
      </c>
      <c r="N241" s="49">
        <f t="shared" si="125"/>
        <v>1</v>
      </c>
      <c r="O241" s="49">
        <f t="shared" si="126"/>
        <v>0</v>
      </c>
      <c r="Q241" s="49">
        <f t="shared" si="135"/>
        <v>2</v>
      </c>
      <c r="R241" s="49">
        <f t="shared" si="136"/>
        <v>0</v>
      </c>
      <c r="S241" s="49">
        <f t="shared" si="127"/>
        <v>2</v>
      </c>
      <c r="U241" s="49"/>
      <c r="V241" s="49">
        <f t="shared" si="137"/>
        <v>0</v>
      </c>
      <c r="W241" s="49">
        <f t="shared" si="128"/>
        <v>0</v>
      </c>
      <c r="X241" s="49">
        <f t="shared" si="138"/>
        <v>0.99999999999998679</v>
      </c>
      <c r="Y241" s="49">
        <f t="shared" si="139"/>
        <v>0</v>
      </c>
      <c r="AA241" s="49">
        <f t="shared" si="140"/>
        <v>1.9999999999999831</v>
      </c>
      <c r="AB241" s="49">
        <f t="shared" si="141"/>
        <v>0</v>
      </c>
      <c r="AC241" s="49">
        <f t="shared" si="129"/>
        <v>1.9999999999999831</v>
      </c>
      <c r="AE241" s="53">
        <v>0</v>
      </c>
      <c r="AF241" s="53">
        <f t="shared" si="142"/>
        <v>0</v>
      </c>
      <c r="AG241" s="53">
        <f t="shared" si="130"/>
        <v>6.0205999132796242</v>
      </c>
      <c r="AI241" s="53">
        <f t="shared" si="143"/>
        <v>-3.182280639625853E-14</v>
      </c>
      <c r="AJ241" s="53">
        <f t="shared" si="144"/>
        <v>-1.1475496851984192E-13</v>
      </c>
      <c r="AK241" s="53">
        <f t="shared" si="145"/>
        <v>6.0205999132795505</v>
      </c>
      <c r="AM241" s="53">
        <f t="shared" si="146"/>
        <v>0</v>
      </c>
      <c r="AN241" s="53">
        <f t="shared" si="131"/>
        <v>6.0205999132796242</v>
      </c>
      <c r="AO241" s="53" t="e">
        <f t="shared" si="132"/>
        <v>#N/A</v>
      </c>
      <c r="AP241" s="53" t="e">
        <f t="shared" si="133"/>
        <v>#N/A</v>
      </c>
      <c r="AR241" s="53">
        <f t="shared" si="147"/>
        <v>0</v>
      </c>
      <c r="AS241" s="53">
        <f t="shared" si="148"/>
        <v>6.0205999132795505</v>
      </c>
      <c r="AT241" s="53" t="e">
        <f t="shared" si="149"/>
        <v>#N/A</v>
      </c>
      <c r="AU241" s="53" t="e">
        <f t="shared" si="150"/>
        <v>#N/A</v>
      </c>
      <c r="AW241" s="37"/>
    </row>
    <row r="242" spans="2:49">
      <c r="B242" s="35"/>
      <c r="C242" s="36"/>
      <c r="D242" s="36"/>
      <c r="E242" s="37"/>
      <c r="F242" s="37">
        <v>238</v>
      </c>
      <c r="G242" s="37">
        <v>614.51147305348957</v>
      </c>
      <c r="H242" s="37">
        <v>614.51147305348957</v>
      </c>
      <c r="I242" s="52">
        <v>1.6273089174902289</v>
      </c>
      <c r="L242" s="37">
        <f t="shared" si="134"/>
        <v>0</v>
      </c>
      <c r="M242" s="37">
        <f t="shared" si="124"/>
        <v>0</v>
      </c>
      <c r="N242" s="37">
        <f t="shared" si="125"/>
        <v>1</v>
      </c>
      <c r="O242" s="37">
        <f t="shared" si="126"/>
        <v>0</v>
      </c>
      <c r="Q242" s="37">
        <f t="shared" si="135"/>
        <v>2</v>
      </c>
      <c r="R242" s="37">
        <f t="shared" si="136"/>
        <v>0</v>
      </c>
      <c r="S242" s="37">
        <f t="shared" si="127"/>
        <v>2</v>
      </c>
      <c r="V242" s="37">
        <f t="shared" si="137"/>
        <v>0</v>
      </c>
      <c r="W242" s="37">
        <f t="shared" si="128"/>
        <v>0</v>
      </c>
      <c r="X242" s="37">
        <f t="shared" si="138"/>
        <v>0.99999999999998679</v>
      </c>
      <c r="Y242" s="37">
        <f t="shared" si="139"/>
        <v>0</v>
      </c>
      <c r="AA242" s="37">
        <f t="shared" si="140"/>
        <v>1.9999999999999831</v>
      </c>
      <c r="AB242" s="37">
        <f t="shared" si="141"/>
        <v>0</v>
      </c>
      <c r="AC242" s="37">
        <f t="shared" si="129"/>
        <v>1.9999999999999831</v>
      </c>
      <c r="AE242" s="36">
        <v>0</v>
      </c>
      <c r="AF242" s="36">
        <f t="shared" si="142"/>
        <v>0</v>
      </c>
      <c r="AG242" s="36">
        <f t="shared" si="130"/>
        <v>6.0205999132796242</v>
      </c>
      <c r="AI242" s="36">
        <f t="shared" si="143"/>
        <v>-3.182280639625853E-14</v>
      </c>
      <c r="AJ242" s="36">
        <f t="shared" si="144"/>
        <v>-1.1475496851984192E-13</v>
      </c>
      <c r="AK242" s="36">
        <f t="shared" si="145"/>
        <v>6.0205999132795505</v>
      </c>
      <c r="AM242" s="36">
        <f t="shared" si="146"/>
        <v>0</v>
      </c>
      <c r="AN242" s="36">
        <f t="shared" si="131"/>
        <v>6.0205999132796242</v>
      </c>
      <c r="AO242" s="36" t="e">
        <f t="shared" si="132"/>
        <v>#N/A</v>
      </c>
      <c r="AP242" s="36" t="e">
        <f t="shared" si="133"/>
        <v>#N/A</v>
      </c>
      <c r="AR242" s="36">
        <f t="shared" si="147"/>
        <v>0</v>
      </c>
      <c r="AS242" s="36">
        <f t="shared" si="148"/>
        <v>6.0205999132795505</v>
      </c>
      <c r="AT242" s="36" t="e">
        <f t="shared" si="149"/>
        <v>#N/A</v>
      </c>
      <c r="AU242" s="36" t="e">
        <f t="shared" si="150"/>
        <v>#N/A</v>
      </c>
      <c r="AW242" s="37"/>
    </row>
    <row r="243" spans="2:49">
      <c r="B243" s="35"/>
      <c r="C243" s="36"/>
      <c r="D243" s="36"/>
      <c r="E243" s="37"/>
      <c r="F243" s="49">
        <v>239</v>
      </c>
      <c r="G243" s="49">
        <v>623.41894471602518</v>
      </c>
      <c r="H243" s="49">
        <v>623.41894471602518</v>
      </c>
      <c r="I243" s="49">
        <v>1.6040577664118181</v>
      </c>
      <c r="K243" s="49"/>
      <c r="L243" s="49">
        <f t="shared" si="134"/>
        <v>0</v>
      </c>
      <c r="M243" s="49">
        <f t="shared" si="124"/>
        <v>0</v>
      </c>
      <c r="N243" s="49">
        <f t="shared" si="125"/>
        <v>1</v>
      </c>
      <c r="O243" s="49">
        <f t="shared" si="126"/>
        <v>0</v>
      </c>
      <c r="Q243" s="49">
        <f t="shared" si="135"/>
        <v>2</v>
      </c>
      <c r="R243" s="49">
        <f t="shared" si="136"/>
        <v>0</v>
      </c>
      <c r="S243" s="49">
        <f t="shared" si="127"/>
        <v>2</v>
      </c>
      <c r="U243" s="49"/>
      <c r="V243" s="49">
        <f t="shared" si="137"/>
        <v>0</v>
      </c>
      <c r="W243" s="49">
        <f t="shared" si="128"/>
        <v>0</v>
      </c>
      <c r="X243" s="49">
        <f t="shared" si="138"/>
        <v>0.99999999999998679</v>
      </c>
      <c r="Y243" s="49">
        <f t="shared" si="139"/>
        <v>0</v>
      </c>
      <c r="AA243" s="49">
        <f t="shared" si="140"/>
        <v>1.9999999999999831</v>
      </c>
      <c r="AB243" s="49">
        <f t="shared" si="141"/>
        <v>0</v>
      </c>
      <c r="AC243" s="49">
        <f t="shared" si="129"/>
        <v>1.9999999999999831</v>
      </c>
      <c r="AE243" s="53">
        <v>0</v>
      </c>
      <c r="AF243" s="53">
        <f t="shared" si="142"/>
        <v>0</v>
      </c>
      <c r="AG243" s="53">
        <f t="shared" si="130"/>
        <v>6.0205999132796242</v>
      </c>
      <c r="AI243" s="53">
        <f t="shared" si="143"/>
        <v>-3.182280639625853E-14</v>
      </c>
      <c r="AJ243" s="53">
        <f t="shared" si="144"/>
        <v>-1.1475496851984192E-13</v>
      </c>
      <c r="AK243" s="53">
        <f t="shared" si="145"/>
        <v>6.0205999132795505</v>
      </c>
      <c r="AM243" s="53">
        <f t="shared" si="146"/>
        <v>0</v>
      </c>
      <c r="AN243" s="53">
        <f t="shared" si="131"/>
        <v>6.0205999132796242</v>
      </c>
      <c r="AO243" s="53" t="e">
        <f t="shared" si="132"/>
        <v>#N/A</v>
      </c>
      <c r="AP243" s="53" t="e">
        <f t="shared" si="133"/>
        <v>#N/A</v>
      </c>
      <c r="AR243" s="53">
        <f t="shared" si="147"/>
        <v>0</v>
      </c>
      <c r="AS243" s="53">
        <f t="shared" si="148"/>
        <v>6.0205999132795505</v>
      </c>
      <c r="AT243" s="53" t="e">
        <f t="shared" si="149"/>
        <v>#N/A</v>
      </c>
      <c r="AU243" s="53" t="e">
        <f t="shared" si="150"/>
        <v>#N/A</v>
      </c>
      <c r="AW243" s="37"/>
    </row>
    <row r="244" spans="2:49">
      <c r="B244" s="35"/>
      <c r="C244" s="36"/>
      <c r="D244" s="36"/>
      <c r="E244" s="37"/>
      <c r="F244" s="37">
        <v>240</v>
      </c>
      <c r="G244" s="37">
        <v>632.45553203367604</v>
      </c>
      <c r="H244" s="37">
        <v>630</v>
      </c>
      <c r="I244" s="52">
        <v>1.5811388300841893</v>
      </c>
      <c r="L244" s="37">
        <f t="shared" si="134"/>
        <v>0</v>
      </c>
      <c r="M244" s="37">
        <f t="shared" si="124"/>
        <v>0</v>
      </c>
      <c r="N244" s="37">
        <f t="shared" si="125"/>
        <v>1</v>
      </c>
      <c r="O244" s="37">
        <f t="shared" si="126"/>
        <v>0</v>
      </c>
      <c r="Q244" s="37">
        <f t="shared" si="135"/>
        <v>2</v>
      </c>
      <c r="R244" s="37">
        <f t="shared" si="136"/>
        <v>0</v>
      </c>
      <c r="S244" s="37">
        <f t="shared" si="127"/>
        <v>2</v>
      </c>
      <c r="V244" s="37">
        <f t="shared" si="137"/>
        <v>0</v>
      </c>
      <c r="W244" s="37">
        <f t="shared" si="128"/>
        <v>0</v>
      </c>
      <c r="X244" s="37">
        <f t="shared" si="138"/>
        <v>0.99999999999998679</v>
      </c>
      <c r="Y244" s="37">
        <f t="shared" si="139"/>
        <v>0</v>
      </c>
      <c r="AA244" s="37">
        <f t="shared" si="140"/>
        <v>1.9999999999999831</v>
      </c>
      <c r="AB244" s="37">
        <f t="shared" si="141"/>
        <v>0</v>
      </c>
      <c r="AC244" s="37">
        <f t="shared" si="129"/>
        <v>1.9999999999999831</v>
      </c>
      <c r="AE244" s="36">
        <v>0</v>
      </c>
      <c r="AF244" s="36">
        <f t="shared" si="142"/>
        <v>0</v>
      </c>
      <c r="AG244" s="36">
        <f t="shared" si="130"/>
        <v>6.0205999132796242</v>
      </c>
      <c r="AI244" s="36">
        <f t="shared" si="143"/>
        <v>-3.182280639625853E-14</v>
      </c>
      <c r="AJ244" s="36">
        <f t="shared" si="144"/>
        <v>-1.1475496851984192E-13</v>
      </c>
      <c r="AK244" s="36">
        <f t="shared" si="145"/>
        <v>6.0205999132795505</v>
      </c>
      <c r="AM244" s="36">
        <f t="shared" si="146"/>
        <v>0</v>
      </c>
      <c r="AN244" s="36">
        <f t="shared" si="131"/>
        <v>6.0205999132796242</v>
      </c>
      <c r="AO244" s="36" t="e">
        <f t="shared" si="132"/>
        <v>#N/A</v>
      </c>
      <c r="AP244" s="36" t="e">
        <f t="shared" si="133"/>
        <v>#N/A</v>
      </c>
      <c r="AR244" s="36">
        <f t="shared" si="147"/>
        <v>0</v>
      </c>
      <c r="AS244" s="36">
        <f t="shared" si="148"/>
        <v>6.0205999132795505</v>
      </c>
      <c r="AT244" s="36" t="e">
        <f t="shared" si="149"/>
        <v>#N/A</v>
      </c>
      <c r="AU244" s="36" t="e">
        <f t="shared" si="150"/>
        <v>#N/A</v>
      </c>
      <c r="AW244" s="37"/>
    </row>
    <row r="245" spans="2:49">
      <c r="B245" s="35"/>
      <c r="C245" s="36"/>
      <c r="D245" s="36"/>
      <c r="E245" s="37"/>
      <c r="F245" s="49">
        <v>241</v>
      </c>
      <c r="G245" s="49">
        <v>641.62310656472766</v>
      </c>
      <c r="H245" s="49">
        <v>641.62310656472766</v>
      </c>
      <c r="I245" s="49">
        <v>1.5585473617900618</v>
      </c>
      <c r="K245" s="49"/>
      <c r="L245" s="49">
        <f t="shared" si="134"/>
        <v>0</v>
      </c>
      <c r="M245" s="49">
        <f t="shared" si="124"/>
        <v>0</v>
      </c>
      <c r="N245" s="49">
        <f t="shared" si="125"/>
        <v>1</v>
      </c>
      <c r="O245" s="49">
        <f t="shared" si="126"/>
        <v>0</v>
      </c>
      <c r="Q245" s="49">
        <f t="shared" si="135"/>
        <v>2</v>
      </c>
      <c r="R245" s="49">
        <f t="shared" si="136"/>
        <v>0</v>
      </c>
      <c r="S245" s="49">
        <f t="shared" si="127"/>
        <v>2</v>
      </c>
      <c r="U245" s="49"/>
      <c r="V245" s="49">
        <f t="shared" si="137"/>
        <v>0</v>
      </c>
      <c r="W245" s="49">
        <f t="shared" si="128"/>
        <v>0</v>
      </c>
      <c r="X245" s="49">
        <f t="shared" si="138"/>
        <v>0.99999999999998679</v>
      </c>
      <c r="Y245" s="49">
        <f t="shared" si="139"/>
        <v>0</v>
      </c>
      <c r="AA245" s="49">
        <f t="shared" si="140"/>
        <v>1.9999999999999831</v>
      </c>
      <c r="AB245" s="49">
        <f t="shared" si="141"/>
        <v>0</v>
      </c>
      <c r="AC245" s="49">
        <f t="shared" si="129"/>
        <v>1.9999999999999831</v>
      </c>
      <c r="AE245" s="53">
        <v>0</v>
      </c>
      <c r="AF245" s="53">
        <f t="shared" si="142"/>
        <v>0</v>
      </c>
      <c r="AG245" s="53">
        <f t="shared" si="130"/>
        <v>6.0205999132796242</v>
      </c>
      <c r="AI245" s="53">
        <f t="shared" si="143"/>
        <v>-3.182280639625853E-14</v>
      </c>
      <c r="AJ245" s="53">
        <f t="shared" si="144"/>
        <v>-1.1475496851984192E-13</v>
      </c>
      <c r="AK245" s="53">
        <f t="shared" si="145"/>
        <v>6.0205999132795505</v>
      </c>
      <c r="AM245" s="53">
        <f t="shared" si="146"/>
        <v>0</v>
      </c>
      <c r="AN245" s="53">
        <f t="shared" si="131"/>
        <v>6.0205999132796242</v>
      </c>
      <c r="AO245" s="53" t="e">
        <f t="shared" si="132"/>
        <v>#N/A</v>
      </c>
      <c r="AP245" s="53" t="e">
        <f t="shared" si="133"/>
        <v>#N/A</v>
      </c>
      <c r="AR245" s="53">
        <f t="shared" si="147"/>
        <v>0</v>
      </c>
      <c r="AS245" s="53">
        <f t="shared" si="148"/>
        <v>6.0205999132795505</v>
      </c>
      <c r="AT245" s="53" t="e">
        <f t="shared" si="149"/>
        <v>#N/A</v>
      </c>
      <c r="AU245" s="53" t="e">
        <f t="shared" si="150"/>
        <v>#N/A</v>
      </c>
      <c r="AW245" s="37"/>
    </row>
    <row r="246" spans="2:49">
      <c r="B246" s="35"/>
      <c r="C246" s="36"/>
      <c r="D246" s="36"/>
      <c r="E246" s="37"/>
      <c r="F246" s="37">
        <v>242</v>
      </c>
      <c r="G246" s="37">
        <v>650.92356699609184</v>
      </c>
      <c r="H246" s="37">
        <v>650.92356699609184</v>
      </c>
      <c r="I246" s="52">
        <v>1.5362786826337231</v>
      </c>
      <c r="L246" s="37">
        <f t="shared" si="134"/>
        <v>0</v>
      </c>
      <c r="M246" s="37">
        <f t="shared" si="124"/>
        <v>0</v>
      </c>
      <c r="N246" s="37">
        <f t="shared" si="125"/>
        <v>1</v>
      </c>
      <c r="O246" s="37">
        <f t="shared" si="126"/>
        <v>0</v>
      </c>
      <c r="Q246" s="37">
        <f t="shared" si="135"/>
        <v>2</v>
      </c>
      <c r="R246" s="37">
        <f t="shared" si="136"/>
        <v>0</v>
      </c>
      <c r="S246" s="37">
        <f t="shared" si="127"/>
        <v>2</v>
      </c>
      <c r="V246" s="37">
        <f t="shared" si="137"/>
        <v>0</v>
      </c>
      <c r="W246" s="37">
        <f t="shared" si="128"/>
        <v>0</v>
      </c>
      <c r="X246" s="37">
        <f t="shared" si="138"/>
        <v>0.99999999999998679</v>
      </c>
      <c r="Y246" s="37">
        <f t="shared" si="139"/>
        <v>0</v>
      </c>
      <c r="AA246" s="37">
        <f t="shared" si="140"/>
        <v>1.9999999999999831</v>
      </c>
      <c r="AB246" s="37">
        <f t="shared" si="141"/>
        <v>0</v>
      </c>
      <c r="AC246" s="37">
        <f t="shared" si="129"/>
        <v>1.9999999999999831</v>
      </c>
      <c r="AE246" s="36">
        <v>0</v>
      </c>
      <c r="AF246" s="36">
        <f t="shared" si="142"/>
        <v>0</v>
      </c>
      <c r="AG246" s="36">
        <f t="shared" si="130"/>
        <v>6.0205999132796242</v>
      </c>
      <c r="AI246" s="36">
        <f t="shared" si="143"/>
        <v>-3.182280639625853E-14</v>
      </c>
      <c r="AJ246" s="36">
        <f t="shared" si="144"/>
        <v>-1.1475496851984192E-13</v>
      </c>
      <c r="AK246" s="36">
        <f t="shared" si="145"/>
        <v>6.0205999132795505</v>
      </c>
      <c r="AM246" s="36">
        <f t="shared" si="146"/>
        <v>0</v>
      </c>
      <c r="AN246" s="36">
        <f t="shared" si="131"/>
        <v>6.0205999132796242</v>
      </c>
      <c r="AO246" s="36" t="e">
        <f t="shared" si="132"/>
        <v>#N/A</v>
      </c>
      <c r="AP246" s="36" t="e">
        <f t="shared" si="133"/>
        <v>#N/A</v>
      </c>
      <c r="AR246" s="36">
        <f t="shared" si="147"/>
        <v>0</v>
      </c>
      <c r="AS246" s="36">
        <f t="shared" si="148"/>
        <v>6.0205999132795505</v>
      </c>
      <c r="AT246" s="36" t="e">
        <f t="shared" si="149"/>
        <v>#N/A</v>
      </c>
      <c r="AU246" s="36" t="e">
        <f t="shared" si="150"/>
        <v>#N/A</v>
      </c>
      <c r="AW246" s="37"/>
    </row>
    <row r="247" spans="2:49">
      <c r="B247" s="35"/>
      <c r="C247" s="36"/>
      <c r="D247" s="36"/>
      <c r="E247" s="37"/>
      <c r="F247" s="49">
        <v>243</v>
      </c>
      <c r="G247" s="49">
        <v>660.35883953654434</v>
      </c>
      <c r="H247" s="49">
        <v>660.35883953654434</v>
      </c>
      <c r="I247" s="49">
        <v>1.514328180571981</v>
      </c>
      <c r="K247" s="49"/>
      <c r="L247" s="49">
        <f t="shared" si="134"/>
        <v>0</v>
      </c>
      <c r="M247" s="49">
        <f t="shared" si="124"/>
        <v>0</v>
      </c>
      <c r="N247" s="49">
        <f t="shared" si="125"/>
        <v>1</v>
      </c>
      <c r="O247" s="49">
        <f t="shared" si="126"/>
        <v>0</v>
      </c>
      <c r="Q247" s="49">
        <f t="shared" si="135"/>
        <v>2</v>
      </c>
      <c r="R247" s="49">
        <f t="shared" si="136"/>
        <v>0</v>
      </c>
      <c r="S247" s="49">
        <f t="shared" si="127"/>
        <v>2</v>
      </c>
      <c r="U247" s="49"/>
      <c r="V247" s="49">
        <f t="shared" si="137"/>
        <v>0</v>
      </c>
      <c r="W247" s="49">
        <f t="shared" si="128"/>
        <v>0</v>
      </c>
      <c r="X247" s="49">
        <f t="shared" si="138"/>
        <v>0.99999999999998679</v>
      </c>
      <c r="Y247" s="49">
        <f t="shared" si="139"/>
        <v>0</v>
      </c>
      <c r="AA247" s="49">
        <f t="shared" si="140"/>
        <v>1.9999999999999831</v>
      </c>
      <c r="AB247" s="49">
        <f t="shared" si="141"/>
        <v>0</v>
      </c>
      <c r="AC247" s="49">
        <f t="shared" si="129"/>
        <v>1.9999999999999831</v>
      </c>
      <c r="AE247" s="53">
        <v>0</v>
      </c>
      <c r="AF247" s="53">
        <f t="shared" si="142"/>
        <v>0</v>
      </c>
      <c r="AG247" s="53">
        <f t="shared" si="130"/>
        <v>6.0205999132796242</v>
      </c>
      <c r="AI247" s="53">
        <f t="shared" si="143"/>
        <v>-3.182280639625853E-14</v>
      </c>
      <c r="AJ247" s="53">
        <f t="shared" si="144"/>
        <v>-1.1475496851984192E-13</v>
      </c>
      <c r="AK247" s="53">
        <f t="shared" si="145"/>
        <v>6.0205999132795505</v>
      </c>
      <c r="AM247" s="53">
        <f t="shared" si="146"/>
        <v>0</v>
      </c>
      <c r="AN247" s="53">
        <f t="shared" si="131"/>
        <v>6.0205999132796242</v>
      </c>
      <c r="AO247" s="53" t="e">
        <f t="shared" si="132"/>
        <v>#N/A</v>
      </c>
      <c r="AP247" s="53" t="e">
        <f t="shared" si="133"/>
        <v>#N/A</v>
      </c>
      <c r="AR247" s="53">
        <f t="shared" si="147"/>
        <v>0</v>
      </c>
      <c r="AS247" s="53">
        <f t="shared" si="148"/>
        <v>6.0205999132795505</v>
      </c>
      <c r="AT247" s="53" t="e">
        <f t="shared" si="149"/>
        <v>#N/A</v>
      </c>
      <c r="AU247" s="53" t="e">
        <f t="shared" si="150"/>
        <v>#N/A</v>
      </c>
      <c r="AW247" s="37"/>
    </row>
    <row r="248" spans="2:49">
      <c r="B248" s="35"/>
      <c r="C248" s="36"/>
      <c r="D248" s="36"/>
      <c r="E248" s="37"/>
      <c r="F248" s="37">
        <v>244</v>
      </c>
      <c r="G248" s="37">
        <v>669.93087831565526</v>
      </c>
      <c r="H248" s="37">
        <v>669.93087831565526</v>
      </c>
      <c r="I248" s="52">
        <v>1.49269130945898</v>
      </c>
      <c r="L248" s="37">
        <f t="shared" si="134"/>
        <v>0</v>
      </c>
      <c r="M248" s="37">
        <f t="shared" si="124"/>
        <v>0</v>
      </c>
      <c r="N248" s="37">
        <f t="shared" si="125"/>
        <v>1</v>
      </c>
      <c r="O248" s="37">
        <f t="shared" si="126"/>
        <v>0</v>
      </c>
      <c r="Q248" s="37">
        <f t="shared" si="135"/>
        <v>2</v>
      </c>
      <c r="R248" s="37">
        <f t="shared" si="136"/>
        <v>0</v>
      </c>
      <c r="S248" s="37">
        <f t="shared" si="127"/>
        <v>2</v>
      </c>
      <c r="V248" s="37">
        <f t="shared" si="137"/>
        <v>0</v>
      </c>
      <c r="W248" s="37">
        <f t="shared" si="128"/>
        <v>0</v>
      </c>
      <c r="X248" s="37">
        <f t="shared" si="138"/>
        <v>0.99999999999998679</v>
      </c>
      <c r="Y248" s="37">
        <f t="shared" si="139"/>
        <v>0</v>
      </c>
      <c r="AA248" s="37">
        <f t="shared" si="140"/>
        <v>1.9999999999999831</v>
      </c>
      <c r="AB248" s="37">
        <f t="shared" si="141"/>
        <v>0</v>
      </c>
      <c r="AC248" s="37">
        <f t="shared" si="129"/>
        <v>1.9999999999999831</v>
      </c>
      <c r="AE248" s="36">
        <v>0</v>
      </c>
      <c r="AF248" s="36">
        <f t="shared" si="142"/>
        <v>0</v>
      </c>
      <c r="AG248" s="36">
        <f t="shared" si="130"/>
        <v>6.0205999132796242</v>
      </c>
      <c r="AI248" s="36">
        <f t="shared" si="143"/>
        <v>-3.182280639625853E-14</v>
      </c>
      <c r="AJ248" s="36">
        <f t="shared" si="144"/>
        <v>-1.1475496851984192E-13</v>
      </c>
      <c r="AK248" s="36">
        <f t="shared" si="145"/>
        <v>6.0205999132795505</v>
      </c>
      <c r="AM248" s="36">
        <f t="shared" si="146"/>
        <v>0</v>
      </c>
      <c r="AN248" s="36">
        <f t="shared" si="131"/>
        <v>6.0205999132796242</v>
      </c>
      <c r="AO248" s="36" t="e">
        <f t="shared" si="132"/>
        <v>#N/A</v>
      </c>
      <c r="AP248" s="36" t="e">
        <f t="shared" si="133"/>
        <v>#N/A</v>
      </c>
      <c r="AR248" s="36">
        <f t="shared" si="147"/>
        <v>0</v>
      </c>
      <c r="AS248" s="36">
        <f t="shared" si="148"/>
        <v>6.0205999132795505</v>
      </c>
      <c r="AT248" s="36" t="e">
        <f t="shared" si="149"/>
        <v>#N/A</v>
      </c>
      <c r="AU248" s="36" t="e">
        <f t="shared" si="150"/>
        <v>#N/A</v>
      </c>
      <c r="AW248" s="37"/>
    </row>
    <row r="249" spans="2:49">
      <c r="B249" s="35"/>
      <c r="C249" s="36"/>
      <c r="D249" s="36"/>
      <c r="E249" s="37"/>
      <c r="F249" s="49">
        <v>245</v>
      </c>
      <c r="G249" s="49">
        <v>679.64166578851223</v>
      </c>
      <c r="H249" s="49">
        <v>679.64166578851223</v>
      </c>
      <c r="I249" s="49">
        <v>1.4713635881046401</v>
      </c>
      <c r="K249" s="49"/>
      <c r="L249" s="49">
        <f t="shared" si="134"/>
        <v>0</v>
      </c>
      <c r="M249" s="49">
        <f t="shared" si="124"/>
        <v>0</v>
      </c>
      <c r="N249" s="49">
        <f t="shared" si="125"/>
        <v>1</v>
      </c>
      <c r="O249" s="49">
        <f t="shared" si="126"/>
        <v>0</v>
      </c>
      <c r="Q249" s="49">
        <f t="shared" si="135"/>
        <v>2</v>
      </c>
      <c r="R249" s="49">
        <f t="shared" si="136"/>
        <v>0</v>
      </c>
      <c r="S249" s="49">
        <f t="shared" si="127"/>
        <v>2</v>
      </c>
      <c r="U249" s="49"/>
      <c r="V249" s="49">
        <f t="shared" si="137"/>
        <v>0</v>
      </c>
      <c r="W249" s="49">
        <f t="shared" si="128"/>
        <v>0</v>
      </c>
      <c r="X249" s="49">
        <f t="shared" si="138"/>
        <v>0.99999999999998679</v>
      </c>
      <c r="Y249" s="49">
        <f t="shared" si="139"/>
        <v>0</v>
      </c>
      <c r="AA249" s="49">
        <f t="shared" si="140"/>
        <v>1.9999999999999831</v>
      </c>
      <c r="AB249" s="49">
        <f t="shared" si="141"/>
        <v>0</v>
      </c>
      <c r="AC249" s="49">
        <f t="shared" si="129"/>
        <v>1.9999999999999831</v>
      </c>
      <c r="AE249" s="53">
        <v>0</v>
      </c>
      <c r="AF249" s="53">
        <f t="shared" si="142"/>
        <v>0</v>
      </c>
      <c r="AG249" s="53">
        <f t="shared" si="130"/>
        <v>6.0205999132796242</v>
      </c>
      <c r="AI249" s="53">
        <f t="shared" si="143"/>
        <v>-3.182280639625853E-14</v>
      </c>
      <c r="AJ249" s="53">
        <f t="shared" si="144"/>
        <v>-1.1475496851984192E-13</v>
      </c>
      <c r="AK249" s="53">
        <f t="shared" si="145"/>
        <v>6.0205999132795505</v>
      </c>
      <c r="AM249" s="53">
        <f t="shared" si="146"/>
        <v>0</v>
      </c>
      <c r="AN249" s="53">
        <f t="shared" si="131"/>
        <v>6.0205999132796242</v>
      </c>
      <c r="AO249" s="53" t="e">
        <f t="shared" si="132"/>
        <v>#N/A</v>
      </c>
      <c r="AP249" s="53" t="e">
        <f t="shared" si="133"/>
        <v>#N/A</v>
      </c>
      <c r="AR249" s="53">
        <f t="shared" si="147"/>
        <v>0</v>
      </c>
      <c r="AS249" s="53">
        <f t="shared" si="148"/>
        <v>6.0205999132795505</v>
      </c>
      <c r="AT249" s="53" t="e">
        <f t="shared" si="149"/>
        <v>#N/A</v>
      </c>
      <c r="AU249" s="53" t="e">
        <f t="shared" si="150"/>
        <v>#N/A</v>
      </c>
      <c r="AW249" s="37"/>
    </row>
    <row r="250" spans="2:49">
      <c r="B250" s="35"/>
      <c r="C250" s="36"/>
      <c r="D250" s="36"/>
      <c r="E250" s="37"/>
      <c r="F250" s="37">
        <v>246</v>
      </c>
      <c r="G250" s="37">
        <v>689.49321314629901</v>
      </c>
      <c r="H250" s="37">
        <v>689.49321314629901</v>
      </c>
      <c r="I250" s="52">
        <v>1.4503405993465763</v>
      </c>
      <c r="L250" s="37">
        <f t="shared" si="134"/>
        <v>0</v>
      </c>
      <c r="M250" s="37">
        <f t="shared" si="124"/>
        <v>0</v>
      </c>
      <c r="N250" s="37">
        <f t="shared" si="125"/>
        <v>1</v>
      </c>
      <c r="O250" s="37">
        <f t="shared" si="126"/>
        <v>0</v>
      </c>
      <c r="Q250" s="37">
        <f t="shared" si="135"/>
        <v>2</v>
      </c>
      <c r="R250" s="37">
        <f t="shared" si="136"/>
        <v>0</v>
      </c>
      <c r="S250" s="37">
        <f t="shared" si="127"/>
        <v>2</v>
      </c>
      <c r="V250" s="37">
        <f t="shared" si="137"/>
        <v>0</v>
      </c>
      <c r="W250" s="37">
        <f t="shared" si="128"/>
        <v>0</v>
      </c>
      <c r="X250" s="37">
        <f t="shared" si="138"/>
        <v>0.99999999999998679</v>
      </c>
      <c r="Y250" s="37">
        <f t="shared" si="139"/>
        <v>0</v>
      </c>
      <c r="AA250" s="37">
        <f t="shared" si="140"/>
        <v>1.9999999999999831</v>
      </c>
      <c r="AB250" s="37">
        <f t="shared" si="141"/>
        <v>0</v>
      </c>
      <c r="AC250" s="37">
        <f t="shared" si="129"/>
        <v>1.9999999999999831</v>
      </c>
      <c r="AE250" s="36">
        <v>0</v>
      </c>
      <c r="AF250" s="36">
        <f t="shared" si="142"/>
        <v>0</v>
      </c>
      <c r="AG250" s="36">
        <f t="shared" si="130"/>
        <v>6.0205999132796242</v>
      </c>
      <c r="AI250" s="36">
        <f t="shared" si="143"/>
        <v>-3.182280639625853E-14</v>
      </c>
      <c r="AJ250" s="36">
        <f t="shared" si="144"/>
        <v>-1.1475496851984192E-13</v>
      </c>
      <c r="AK250" s="36">
        <f t="shared" si="145"/>
        <v>6.0205999132795505</v>
      </c>
      <c r="AM250" s="36">
        <f t="shared" si="146"/>
        <v>0</v>
      </c>
      <c r="AN250" s="36">
        <f t="shared" si="131"/>
        <v>6.0205999132796242</v>
      </c>
      <c r="AO250" s="36" t="e">
        <f t="shared" si="132"/>
        <v>#N/A</v>
      </c>
      <c r="AP250" s="36" t="e">
        <f t="shared" si="133"/>
        <v>#N/A</v>
      </c>
      <c r="AR250" s="36">
        <f t="shared" si="147"/>
        <v>0</v>
      </c>
      <c r="AS250" s="36">
        <f t="shared" si="148"/>
        <v>6.0205999132795505</v>
      </c>
      <c r="AT250" s="36" t="e">
        <f t="shared" si="149"/>
        <v>#N/A</v>
      </c>
      <c r="AU250" s="36" t="e">
        <f t="shared" si="150"/>
        <v>#N/A</v>
      </c>
      <c r="AW250" s="37"/>
    </row>
    <row r="251" spans="2:49">
      <c r="B251" s="35"/>
      <c r="C251" s="36"/>
      <c r="D251" s="36"/>
      <c r="E251" s="37"/>
      <c r="F251" s="49">
        <v>247</v>
      </c>
      <c r="G251" s="49">
        <v>699.48756073283607</v>
      </c>
      <c r="H251" s="49">
        <v>699.48756073283607</v>
      </c>
      <c r="I251" s="49">
        <v>1.4296179891352527</v>
      </c>
      <c r="K251" s="49"/>
      <c r="L251" s="49">
        <f t="shared" si="134"/>
        <v>0</v>
      </c>
      <c r="M251" s="49">
        <f t="shared" si="124"/>
        <v>0</v>
      </c>
      <c r="N251" s="49">
        <f t="shared" si="125"/>
        <v>1</v>
      </c>
      <c r="O251" s="49">
        <f t="shared" si="126"/>
        <v>0</v>
      </c>
      <c r="Q251" s="49">
        <f t="shared" si="135"/>
        <v>2</v>
      </c>
      <c r="R251" s="49">
        <f t="shared" si="136"/>
        <v>0</v>
      </c>
      <c r="S251" s="49">
        <f t="shared" si="127"/>
        <v>2</v>
      </c>
      <c r="U251" s="49"/>
      <c r="V251" s="49">
        <f t="shared" si="137"/>
        <v>0</v>
      </c>
      <c r="W251" s="49">
        <f t="shared" si="128"/>
        <v>0</v>
      </c>
      <c r="X251" s="49">
        <f t="shared" si="138"/>
        <v>0.99999999999998679</v>
      </c>
      <c r="Y251" s="49">
        <f t="shared" si="139"/>
        <v>0</v>
      </c>
      <c r="AA251" s="49">
        <f t="shared" si="140"/>
        <v>1.9999999999999831</v>
      </c>
      <c r="AB251" s="49">
        <f t="shared" si="141"/>
        <v>0</v>
      </c>
      <c r="AC251" s="49">
        <f t="shared" si="129"/>
        <v>1.9999999999999831</v>
      </c>
      <c r="AE251" s="53">
        <v>0</v>
      </c>
      <c r="AF251" s="53">
        <f t="shared" si="142"/>
        <v>0</v>
      </c>
      <c r="AG251" s="53">
        <f t="shared" si="130"/>
        <v>6.0205999132796242</v>
      </c>
      <c r="AI251" s="53">
        <f t="shared" si="143"/>
        <v>-3.182280639625853E-14</v>
      </c>
      <c r="AJ251" s="53">
        <f t="shared" si="144"/>
        <v>-1.1475496851984192E-13</v>
      </c>
      <c r="AK251" s="53">
        <f t="shared" si="145"/>
        <v>6.0205999132795505</v>
      </c>
      <c r="AM251" s="53">
        <f t="shared" si="146"/>
        <v>0</v>
      </c>
      <c r="AN251" s="53">
        <f t="shared" si="131"/>
        <v>6.0205999132796242</v>
      </c>
      <c r="AO251" s="53" t="e">
        <f t="shared" si="132"/>
        <v>#N/A</v>
      </c>
      <c r="AP251" s="53" t="e">
        <f t="shared" si="133"/>
        <v>#N/A</v>
      </c>
      <c r="AR251" s="53">
        <f t="shared" si="147"/>
        <v>0</v>
      </c>
      <c r="AS251" s="53">
        <f t="shared" si="148"/>
        <v>6.0205999132795505</v>
      </c>
      <c r="AT251" s="53" t="e">
        <f t="shared" si="149"/>
        <v>#N/A</v>
      </c>
      <c r="AU251" s="53" t="e">
        <f t="shared" si="150"/>
        <v>#N/A</v>
      </c>
      <c r="AW251" s="37"/>
    </row>
    <row r="252" spans="2:49">
      <c r="B252" s="35"/>
      <c r="C252" s="36"/>
      <c r="D252" s="36"/>
      <c r="E252" s="37"/>
      <c r="F252" s="37">
        <v>248</v>
      </c>
      <c r="G252" s="37">
        <v>709.6267784671511</v>
      </c>
      <c r="H252" s="37">
        <v>709.6267784671511</v>
      </c>
      <c r="I252" s="52">
        <v>1.4091914656322266</v>
      </c>
      <c r="L252" s="37">
        <f t="shared" si="134"/>
        <v>0</v>
      </c>
      <c r="M252" s="37">
        <f t="shared" si="124"/>
        <v>0</v>
      </c>
      <c r="N252" s="37">
        <f t="shared" si="125"/>
        <v>1</v>
      </c>
      <c r="O252" s="37">
        <f t="shared" si="126"/>
        <v>0</v>
      </c>
      <c r="Q252" s="37">
        <f t="shared" si="135"/>
        <v>2</v>
      </c>
      <c r="R252" s="37">
        <f t="shared" si="136"/>
        <v>0</v>
      </c>
      <c r="S252" s="37">
        <f t="shared" si="127"/>
        <v>2</v>
      </c>
      <c r="V252" s="37">
        <f t="shared" si="137"/>
        <v>0</v>
      </c>
      <c r="W252" s="37">
        <f t="shared" si="128"/>
        <v>0</v>
      </c>
      <c r="X252" s="37">
        <f t="shared" si="138"/>
        <v>0.99999999999998679</v>
      </c>
      <c r="Y252" s="37">
        <f t="shared" si="139"/>
        <v>0</v>
      </c>
      <c r="AA252" s="37">
        <f t="shared" si="140"/>
        <v>1.9999999999999831</v>
      </c>
      <c r="AB252" s="37">
        <f t="shared" si="141"/>
        <v>0</v>
      </c>
      <c r="AC252" s="37">
        <f t="shared" si="129"/>
        <v>1.9999999999999831</v>
      </c>
      <c r="AE252" s="36">
        <v>0</v>
      </c>
      <c r="AF252" s="36">
        <f t="shared" si="142"/>
        <v>0</v>
      </c>
      <c r="AG252" s="36">
        <f t="shared" si="130"/>
        <v>6.0205999132796242</v>
      </c>
      <c r="AI252" s="36">
        <f t="shared" si="143"/>
        <v>-3.182280639625853E-14</v>
      </c>
      <c r="AJ252" s="36">
        <f t="shared" si="144"/>
        <v>-1.1475496851984192E-13</v>
      </c>
      <c r="AK252" s="36">
        <f t="shared" si="145"/>
        <v>6.0205999132795505</v>
      </c>
      <c r="AM252" s="36">
        <f t="shared" si="146"/>
        <v>0</v>
      </c>
      <c r="AN252" s="36">
        <f t="shared" si="131"/>
        <v>6.0205999132796242</v>
      </c>
      <c r="AO252" s="36" t="e">
        <f t="shared" si="132"/>
        <v>#N/A</v>
      </c>
      <c r="AP252" s="36" t="e">
        <f t="shared" si="133"/>
        <v>#N/A</v>
      </c>
      <c r="AR252" s="36">
        <f t="shared" si="147"/>
        <v>0</v>
      </c>
      <c r="AS252" s="36">
        <f t="shared" si="148"/>
        <v>6.0205999132795505</v>
      </c>
      <c r="AT252" s="36" t="e">
        <f t="shared" si="149"/>
        <v>#N/A</v>
      </c>
      <c r="AU252" s="36" t="e">
        <f t="shared" si="150"/>
        <v>#N/A</v>
      </c>
      <c r="AW252" s="37"/>
    </row>
    <row r="253" spans="2:49">
      <c r="B253" s="35"/>
      <c r="C253" s="36"/>
      <c r="D253" s="36"/>
      <c r="E253" s="37"/>
      <c r="F253" s="49">
        <v>249</v>
      </c>
      <c r="G253" s="49">
        <v>719.91296627217935</v>
      </c>
      <c r="H253" s="49">
        <v>719.91296627217935</v>
      </c>
      <c r="I253" s="49">
        <v>1.3890567983212674</v>
      </c>
      <c r="K253" s="49"/>
      <c r="L253" s="49">
        <f t="shared" si="134"/>
        <v>0</v>
      </c>
      <c r="M253" s="49">
        <f t="shared" si="124"/>
        <v>0</v>
      </c>
      <c r="N253" s="49">
        <f t="shared" si="125"/>
        <v>1</v>
      </c>
      <c r="O253" s="49">
        <f t="shared" si="126"/>
        <v>0</v>
      </c>
      <c r="Q253" s="49">
        <f t="shared" si="135"/>
        <v>2</v>
      </c>
      <c r="R253" s="49">
        <f t="shared" si="136"/>
        <v>0</v>
      </c>
      <c r="S253" s="49">
        <f t="shared" si="127"/>
        <v>2</v>
      </c>
      <c r="U253" s="49"/>
      <c r="V253" s="49">
        <f t="shared" si="137"/>
        <v>0</v>
      </c>
      <c r="W253" s="49">
        <f t="shared" si="128"/>
        <v>0</v>
      </c>
      <c r="X253" s="49">
        <f t="shared" si="138"/>
        <v>0.99999999999998679</v>
      </c>
      <c r="Y253" s="49">
        <f t="shared" si="139"/>
        <v>0</v>
      </c>
      <c r="AA253" s="49">
        <f t="shared" si="140"/>
        <v>1.9999999999999831</v>
      </c>
      <c r="AB253" s="49">
        <f t="shared" si="141"/>
        <v>0</v>
      </c>
      <c r="AC253" s="49">
        <f t="shared" si="129"/>
        <v>1.9999999999999831</v>
      </c>
      <c r="AE253" s="53">
        <v>0</v>
      </c>
      <c r="AF253" s="53">
        <f t="shared" si="142"/>
        <v>0</v>
      </c>
      <c r="AG253" s="53">
        <f t="shared" si="130"/>
        <v>6.0205999132796242</v>
      </c>
      <c r="AI253" s="53">
        <f t="shared" si="143"/>
        <v>-3.182280639625853E-14</v>
      </c>
      <c r="AJ253" s="53">
        <f t="shared" si="144"/>
        <v>-1.1475496851984192E-13</v>
      </c>
      <c r="AK253" s="53">
        <f t="shared" si="145"/>
        <v>6.0205999132795505</v>
      </c>
      <c r="AM253" s="53">
        <f t="shared" si="146"/>
        <v>0</v>
      </c>
      <c r="AN253" s="53">
        <f t="shared" si="131"/>
        <v>6.0205999132796242</v>
      </c>
      <c r="AO253" s="53" t="e">
        <f t="shared" si="132"/>
        <v>#N/A</v>
      </c>
      <c r="AP253" s="53" t="e">
        <f t="shared" si="133"/>
        <v>#N/A</v>
      </c>
      <c r="AR253" s="53">
        <f t="shared" si="147"/>
        <v>0</v>
      </c>
      <c r="AS253" s="53">
        <f t="shared" si="148"/>
        <v>6.0205999132795505</v>
      </c>
      <c r="AT253" s="53" t="e">
        <f t="shared" si="149"/>
        <v>#N/A</v>
      </c>
      <c r="AU253" s="53" t="e">
        <f t="shared" si="150"/>
        <v>#N/A</v>
      </c>
      <c r="AW253" s="37"/>
    </row>
    <row r="254" spans="2:49">
      <c r="B254" s="35"/>
      <c r="C254" s="36"/>
      <c r="D254" s="36"/>
      <c r="E254" s="37"/>
      <c r="F254" s="37">
        <v>250</v>
      </c>
      <c r="G254" s="37">
        <v>730.3482545096756</v>
      </c>
      <c r="H254" s="37">
        <v>730.3482545096756</v>
      </c>
      <c r="I254" s="52">
        <v>1.3692098171321803</v>
      </c>
      <c r="L254" s="37">
        <f t="shared" si="134"/>
        <v>0</v>
      </c>
      <c r="M254" s="37">
        <f t="shared" si="124"/>
        <v>0</v>
      </c>
      <c r="N254" s="37">
        <f t="shared" si="125"/>
        <v>1</v>
      </c>
      <c r="O254" s="37">
        <f t="shared" si="126"/>
        <v>0</v>
      </c>
      <c r="Q254" s="37">
        <f t="shared" si="135"/>
        <v>2</v>
      </c>
      <c r="R254" s="37">
        <f t="shared" si="136"/>
        <v>0</v>
      </c>
      <c r="S254" s="37">
        <f t="shared" si="127"/>
        <v>2</v>
      </c>
      <c r="V254" s="37">
        <f t="shared" si="137"/>
        <v>0</v>
      </c>
      <c r="W254" s="37">
        <f t="shared" si="128"/>
        <v>0</v>
      </c>
      <c r="X254" s="37">
        <f t="shared" si="138"/>
        <v>0.99999999999998679</v>
      </c>
      <c r="Y254" s="37">
        <f t="shared" si="139"/>
        <v>0</v>
      </c>
      <c r="AA254" s="37">
        <f t="shared" si="140"/>
        <v>1.9999999999999831</v>
      </c>
      <c r="AB254" s="37">
        <f t="shared" si="141"/>
        <v>0</v>
      </c>
      <c r="AC254" s="37">
        <f t="shared" si="129"/>
        <v>1.9999999999999831</v>
      </c>
      <c r="AE254" s="36">
        <v>0</v>
      </c>
      <c r="AF254" s="36">
        <f t="shared" si="142"/>
        <v>0</v>
      </c>
      <c r="AG254" s="36">
        <f t="shared" si="130"/>
        <v>6.0205999132796242</v>
      </c>
      <c r="AI254" s="36">
        <f t="shared" si="143"/>
        <v>-3.182280639625853E-14</v>
      </c>
      <c r="AJ254" s="36">
        <f t="shared" si="144"/>
        <v>-1.1475496851984192E-13</v>
      </c>
      <c r="AK254" s="36">
        <f t="shared" si="145"/>
        <v>6.0205999132795505</v>
      </c>
      <c r="AM254" s="36">
        <f t="shared" si="146"/>
        <v>0</v>
      </c>
      <c r="AN254" s="36">
        <f t="shared" si="131"/>
        <v>6.0205999132796242</v>
      </c>
      <c r="AO254" s="36" t="e">
        <f t="shared" si="132"/>
        <v>#N/A</v>
      </c>
      <c r="AP254" s="36" t="e">
        <f t="shared" si="133"/>
        <v>#N/A</v>
      </c>
      <c r="AR254" s="36">
        <f t="shared" si="147"/>
        <v>0</v>
      </c>
      <c r="AS254" s="36">
        <f t="shared" si="148"/>
        <v>6.0205999132795505</v>
      </c>
      <c r="AT254" s="36" t="e">
        <f t="shared" si="149"/>
        <v>#N/A</v>
      </c>
      <c r="AU254" s="36" t="e">
        <f t="shared" si="150"/>
        <v>#N/A</v>
      </c>
      <c r="AW254" s="37"/>
    </row>
    <row r="255" spans="2:49">
      <c r="B255" s="35"/>
      <c r="C255" s="36"/>
      <c r="D255" s="36"/>
      <c r="E255" s="37"/>
      <c r="F255" s="49">
        <v>251</v>
      </c>
      <c r="G255" s="49">
        <v>740.93480442143175</v>
      </c>
      <c r="H255" s="49">
        <v>740.93480442143175</v>
      </c>
      <c r="I255" s="49">
        <v>1.3496464115771463</v>
      </c>
      <c r="K255" s="49"/>
      <c r="L255" s="49">
        <f t="shared" si="134"/>
        <v>0</v>
      </c>
      <c r="M255" s="49">
        <f t="shared" si="124"/>
        <v>0</v>
      </c>
      <c r="N255" s="49">
        <f t="shared" si="125"/>
        <v>1</v>
      </c>
      <c r="O255" s="49">
        <f t="shared" si="126"/>
        <v>0</v>
      </c>
      <c r="Q255" s="49">
        <f t="shared" si="135"/>
        <v>2</v>
      </c>
      <c r="R255" s="49">
        <f t="shared" si="136"/>
        <v>0</v>
      </c>
      <c r="S255" s="49">
        <f t="shared" si="127"/>
        <v>2</v>
      </c>
      <c r="U255" s="49"/>
      <c r="V255" s="49">
        <f t="shared" si="137"/>
        <v>0</v>
      </c>
      <c r="W255" s="49">
        <f t="shared" si="128"/>
        <v>0</v>
      </c>
      <c r="X255" s="49">
        <f t="shared" si="138"/>
        <v>0.99999999999998679</v>
      </c>
      <c r="Y255" s="49">
        <f t="shared" si="139"/>
        <v>0</v>
      </c>
      <c r="AA255" s="49">
        <f t="shared" si="140"/>
        <v>1.9999999999999831</v>
      </c>
      <c r="AB255" s="49">
        <f t="shared" si="141"/>
        <v>0</v>
      </c>
      <c r="AC255" s="49">
        <f t="shared" si="129"/>
        <v>1.9999999999999831</v>
      </c>
      <c r="AE255" s="53">
        <v>0</v>
      </c>
      <c r="AF255" s="53">
        <f t="shared" si="142"/>
        <v>0</v>
      </c>
      <c r="AG255" s="53">
        <f t="shared" si="130"/>
        <v>6.0205999132796242</v>
      </c>
      <c r="AI255" s="53">
        <f t="shared" si="143"/>
        <v>-3.182280639625853E-14</v>
      </c>
      <c r="AJ255" s="53">
        <f t="shared" si="144"/>
        <v>-1.1475496851984192E-13</v>
      </c>
      <c r="AK255" s="53">
        <f t="shared" si="145"/>
        <v>6.0205999132795505</v>
      </c>
      <c r="AM255" s="53">
        <f t="shared" si="146"/>
        <v>0</v>
      </c>
      <c r="AN255" s="53">
        <f t="shared" si="131"/>
        <v>6.0205999132796242</v>
      </c>
      <c r="AO255" s="53" t="e">
        <f t="shared" si="132"/>
        <v>#N/A</v>
      </c>
      <c r="AP255" s="53" t="e">
        <f t="shared" si="133"/>
        <v>#N/A</v>
      </c>
      <c r="AR255" s="53">
        <f t="shared" si="147"/>
        <v>0</v>
      </c>
      <c r="AS255" s="53">
        <f t="shared" si="148"/>
        <v>6.0205999132795505</v>
      </c>
      <c r="AT255" s="53" t="e">
        <f t="shared" si="149"/>
        <v>#N/A</v>
      </c>
      <c r="AU255" s="53" t="e">
        <f t="shared" si="150"/>
        <v>#N/A</v>
      </c>
      <c r="AW255" s="37"/>
    </row>
    <row r="256" spans="2:49">
      <c r="B256" s="35"/>
      <c r="C256" s="36"/>
      <c r="D256" s="36"/>
      <c r="E256" s="37"/>
      <c r="F256" s="37">
        <v>252</v>
      </c>
      <c r="G256" s="37">
        <v>751.67480857688838</v>
      </c>
      <c r="H256" s="37">
        <v>751.67480857688838</v>
      </c>
      <c r="I256" s="52">
        <v>1.3303625298994048</v>
      </c>
      <c r="L256" s="37">
        <f t="shared" si="134"/>
        <v>0</v>
      </c>
      <c r="M256" s="37">
        <f t="shared" si="124"/>
        <v>0</v>
      </c>
      <c r="N256" s="37">
        <f t="shared" si="125"/>
        <v>1</v>
      </c>
      <c r="O256" s="37">
        <f t="shared" si="126"/>
        <v>0</v>
      </c>
      <c r="Q256" s="37">
        <f t="shared" si="135"/>
        <v>2</v>
      </c>
      <c r="R256" s="37">
        <f t="shared" si="136"/>
        <v>0</v>
      </c>
      <c r="S256" s="37">
        <f t="shared" si="127"/>
        <v>2</v>
      </c>
      <c r="V256" s="37">
        <f t="shared" si="137"/>
        <v>0</v>
      </c>
      <c r="W256" s="37">
        <f t="shared" si="128"/>
        <v>0</v>
      </c>
      <c r="X256" s="37">
        <f t="shared" si="138"/>
        <v>0.99999999999998679</v>
      </c>
      <c r="Y256" s="37">
        <f t="shared" si="139"/>
        <v>0</v>
      </c>
      <c r="AA256" s="37">
        <f t="shared" si="140"/>
        <v>1.9999999999999831</v>
      </c>
      <c r="AB256" s="37">
        <f t="shared" si="141"/>
        <v>0</v>
      </c>
      <c r="AC256" s="37">
        <f t="shared" si="129"/>
        <v>1.9999999999999831</v>
      </c>
      <c r="AE256" s="36">
        <v>0</v>
      </c>
      <c r="AF256" s="36">
        <f t="shared" si="142"/>
        <v>0</v>
      </c>
      <c r="AG256" s="36">
        <f t="shared" si="130"/>
        <v>6.0205999132796242</v>
      </c>
      <c r="AI256" s="36">
        <f t="shared" si="143"/>
        <v>-3.182280639625853E-14</v>
      </c>
      <c r="AJ256" s="36">
        <f t="shared" si="144"/>
        <v>-1.1475496851984192E-13</v>
      </c>
      <c r="AK256" s="36">
        <f t="shared" si="145"/>
        <v>6.0205999132795505</v>
      </c>
      <c r="AM256" s="36">
        <f t="shared" si="146"/>
        <v>0</v>
      </c>
      <c r="AN256" s="36">
        <f t="shared" si="131"/>
        <v>6.0205999132796242</v>
      </c>
      <c r="AO256" s="36" t="e">
        <f t="shared" si="132"/>
        <v>#N/A</v>
      </c>
      <c r="AP256" s="36" t="e">
        <f t="shared" si="133"/>
        <v>#N/A</v>
      </c>
      <c r="AR256" s="36">
        <f t="shared" si="147"/>
        <v>0</v>
      </c>
      <c r="AS256" s="36">
        <f t="shared" si="148"/>
        <v>6.0205999132795505</v>
      </c>
      <c r="AT256" s="36" t="e">
        <f t="shared" si="149"/>
        <v>#N/A</v>
      </c>
      <c r="AU256" s="36" t="e">
        <f t="shared" si="150"/>
        <v>#N/A</v>
      </c>
      <c r="AW256" s="37"/>
    </row>
    <row r="257" spans="2:49">
      <c r="B257" s="35"/>
      <c r="C257" s="36"/>
      <c r="D257" s="36"/>
      <c r="E257" s="37"/>
      <c r="F257" s="49">
        <v>253</v>
      </c>
      <c r="G257" s="49">
        <v>762.57049132723807</v>
      </c>
      <c r="H257" s="49">
        <v>762.57049132723807</v>
      </c>
      <c r="I257" s="49">
        <v>1.3113541782340945</v>
      </c>
      <c r="K257" s="49"/>
      <c r="L257" s="49">
        <f t="shared" si="134"/>
        <v>0</v>
      </c>
      <c r="M257" s="49">
        <f t="shared" si="124"/>
        <v>0</v>
      </c>
      <c r="N257" s="49">
        <f t="shared" si="125"/>
        <v>1</v>
      </c>
      <c r="O257" s="49">
        <f t="shared" si="126"/>
        <v>0</v>
      </c>
      <c r="Q257" s="49">
        <f t="shared" si="135"/>
        <v>2</v>
      </c>
      <c r="R257" s="49">
        <f t="shared" si="136"/>
        <v>0</v>
      </c>
      <c r="S257" s="49">
        <f t="shared" si="127"/>
        <v>2</v>
      </c>
      <c r="U257" s="49"/>
      <c r="V257" s="49">
        <f t="shared" si="137"/>
        <v>0</v>
      </c>
      <c r="W257" s="49">
        <f t="shared" si="128"/>
        <v>0</v>
      </c>
      <c r="X257" s="49">
        <f t="shared" si="138"/>
        <v>0.99999999999998679</v>
      </c>
      <c r="Y257" s="49">
        <f t="shared" si="139"/>
        <v>0</v>
      </c>
      <c r="AA257" s="49">
        <f t="shared" si="140"/>
        <v>1.9999999999999831</v>
      </c>
      <c r="AB257" s="49">
        <f t="shared" si="141"/>
        <v>0</v>
      </c>
      <c r="AC257" s="49">
        <f t="shared" si="129"/>
        <v>1.9999999999999831</v>
      </c>
      <c r="AE257" s="53">
        <v>0</v>
      </c>
      <c r="AF257" s="53">
        <f t="shared" si="142"/>
        <v>0</v>
      </c>
      <c r="AG257" s="53">
        <f t="shared" si="130"/>
        <v>6.0205999132796242</v>
      </c>
      <c r="AI257" s="53">
        <f t="shared" si="143"/>
        <v>-3.182280639625853E-14</v>
      </c>
      <c r="AJ257" s="53">
        <f t="shared" si="144"/>
        <v>-1.1475496851984192E-13</v>
      </c>
      <c r="AK257" s="53">
        <f t="shared" si="145"/>
        <v>6.0205999132795505</v>
      </c>
      <c r="AM257" s="53">
        <f t="shared" si="146"/>
        <v>0</v>
      </c>
      <c r="AN257" s="53">
        <f t="shared" si="131"/>
        <v>6.0205999132796242</v>
      </c>
      <c r="AO257" s="53" t="e">
        <f t="shared" si="132"/>
        <v>#N/A</v>
      </c>
      <c r="AP257" s="53" t="e">
        <f t="shared" si="133"/>
        <v>#N/A</v>
      </c>
      <c r="AR257" s="53">
        <f t="shared" si="147"/>
        <v>0</v>
      </c>
      <c r="AS257" s="53">
        <f t="shared" si="148"/>
        <v>6.0205999132795505</v>
      </c>
      <c r="AT257" s="53" t="e">
        <f t="shared" si="149"/>
        <v>#N/A</v>
      </c>
      <c r="AU257" s="53" t="e">
        <f t="shared" si="150"/>
        <v>#N/A</v>
      </c>
      <c r="AW257" s="37"/>
    </row>
    <row r="258" spans="2:49">
      <c r="B258" s="35"/>
      <c r="C258" s="36"/>
      <c r="D258" s="36"/>
      <c r="E258" s="37"/>
      <c r="F258" s="37">
        <v>254</v>
      </c>
      <c r="G258" s="37">
        <v>773.62410926610437</v>
      </c>
      <c r="H258" s="37">
        <v>773.62410926610437</v>
      </c>
      <c r="I258" s="52">
        <v>1.2926174197810953</v>
      </c>
      <c r="L258" s="37">
        <f t="shared" si="134"/>
        <v>0</v>
      </c>
      <c r="M258" s="37">
        <f t="shared" si="124"/>
        <v>0</v>
      </c>
      <c r="N258" s="37">
        <f t="shared" si="125"/>
        <v>1</v>
      </c>
      <c r="O258" s="37">
        <f t="shared" si="126"/>
        <v>0</v>
      </c>
      <c r="Q258" s="37">
        <f t="shared" si="135"/>
        <v>2</v>
      </c>
      <c r="R258" s="37">
        <f t="shared" si="136"/>
        <v>0</v>
      </c>
      <c r="S258" s="37">
        <f t="shared" si="127"/>
        <v>2</v>
      </c>
      <c r="V258" s="37">
        <f t="shared" si="137"/>
        <v>0</v>
      </c>
      <c r="W258" s="37">
        <f t="shared" si="128"/>
        <v>0</v>
      </c>
      <c r="X258" s="37">
        <f t="shared" si="138"/>
        <v>0.99999999999998679</v>
      </c>
      <c r="Y258" s="37">
        <f t="shared" si="139"/>
        <v>0</v>
      </c>
      <c r="AA258" s="37">
        <f t="shared" si="140"/>
        <v>1.9999999999999831</v>
      </c>
      <c r="AB258" s="37">
        <f t="shared" si="141"/>
        <v>0</v>
      </c>
      <c r="AC258" s="37">
        <f t="shared" si="129"/>
        <v>1.9999999999999831</v>
      </c>
      <c r="AE258" s="36">
        <v>0</v>
      </c>
      <c r="AF258" s="36">
        <f t="shared" si="142"/>
        <v>0</v>
      </c>
      <c r="AG258" s="36">
        <f t="shared" si="130"/>
        <v>6.0205999132796242</v>
      </c>
      <c r="AI258" s="36">
        <f t="shared" si="143"/>
        <v>-3.182280639625853E-14</v>
      </c>
      <c r="AJ258" s="36">
        <f t="shared" si="144"/>
        <v>-1.1475496851984192E-13</v>
      </c>
      <c r="AK258" s="36">
        <f t="shared" si="145"/>
        <v>6.0205999132795505</v>
      </c>
      <c r="AM258" s="36">
        <f t="shared" si="146"/>
        <v>0</v>
      </c>
      <c r="AN258" s="36">
        <f t="shared" si="131"/>
        <v>6.0205999132796242</v>
      </c>
      <c r="AO258" s="36" t="e">
        <f t="shared" si="132"/>
        <v>#N/A</v>
      </c>
      <c r="AP258" s="36" t="e">
        <f t="shared" si="133"/>
        <v>#N/A</v>
      </c>
      <c r="AR258" s="36">
        <f t="shared" si="147"/>
        <v>0</v>
      </c>
      <c r="AS258" s="36">
        <f t="shared" si="148"/>
        <v>6.0205999132795505</v>
      </c>
      <c r="AT258" s="36" t="e">
        <f t="shared" si="149"/>
        <v>#N/A</v>
      </c>
      <c r="AU258" s="36" t="e">
        <f t="shared" si="150"/>
        <v>#N/A</v>
      </c>
      <c r="AW258" s="37"/>
    </row>
    <row r="259" spans="2:49">
      <c r="B259" s="35"/>
      <c r="C259" s="36"/>
      <c r="D259" s="36"/>
      <c r="E259" s="37"/>
      <c r="F259" s="49">
        <v>255</v>
      </c>
      <c r="G259" s="49">
        <v>784.83795169690734</v>
      </c>
      <c r="H259" s="49">
        <v>784.83795169690734</v>
      </c>
      <c r="I259" s="49">
        <v>1.2741483739896731</v>
      </c>
      <c r="K259" s="49"/>
      <c r="L259" s="49">
        <f t="shared" si="134"/>
        <v>0</v>
      </c>
      <c r="M259" s="49">
        <f t="shared" si="124"/>
        <v>0</v>
      </c>
      <c r="N259" s="49">
        <f t="shared" si="125"/>
        <v>1</v>
      </c>
      <c r="O259" s="49">
        <f t="shared" si="126"/>
        <v>0</v>
      </c>
      <c r="Q259" s="49">
        <f t="shared" si="135"/>
        <v>2</v>
      </c>
      <c r="R259" s="49">
        <f t="shared" si="136"/>
        <v>0</v>
      </c>
      <c r="S259" s="49">
        <f t="shared" si="127"/>
        <v>2</v>
      </c>
      <c r="U259" s="49"/>
      <c r="V259" s="49">
        <f t="shared" si="137"/>
        <v>0</v>
      </c>
      <c r="W259" s="49">
        <f t="shared" si="128"/>
        <v>0</v>
      </c>
      <c r="X259" s="49">
        <f t="shared" si="138"/>
        <v>0.99999999999998679</v>
      </c>
      <c r="Y259" s="49">
        <f t="shared" si="139"/>
        <v>0</v>
      </c>
      <c r="AA259" s="49">
        <f t="shared" si="140"/>
        <v>1.9999999999999831</v>
      </c>
      <c r="AB259" s="49">
        <f t="shared" si="141"/>
        <v>0</v>
      </c>
      <c r="AC259" s="49">
        <f t="shared" si="129"/>
        <v>1.9999999999999831</v>
      </c>
      <c r="AE259" s="53">
        <v>0</v>
      </c>
      <c r="AF259" s="53">
        <f t="shared" si="142"/>
        <v>0</v>
      </c>
      <c r="AG259" s="53">
        <f t="shared" si="130"/>
        <v>6.0205999132796242</v>
      </c>
      <c r="AI259" s="53">
        <f t="shared" si="143"/>
        <v>-3.182280639625853E-14</v>
      </c>
      <c r="AJ259" s="53">
        <f t="shared" si="144"/>
        <v>-1.1475496851984192E-13</v>
      </c>
      <c r="AK259" s="53">
        <f t="shared" si="145"/>
        <v>6.0205999132795505</v>
      </c>
      <c r="AM259" s="53">
        <f t="shared" si="146"/>
        <v>0</v>
      </c>
      <c r="AN259" s="53">
        <f t="shared" si="131"/>
        <v>6.0205999132796242</v>
      </c>
      <c r="AO259" s="53" t="e">
        <f t="shared" si="132"/>
        <v>#N/A</v>
      </c>
      <c r="AP259" s="53" t="e">
        <f t="shared" si="133"/>
        <v>#N/A</v>
      </c>
      <c r="AR259" s="53">
        <f t="shared" si="147"/>
        <v>0</v>
      </c>
      <c r="AS259" s="53">
        <f t="shared" si="148"/>
        <v>6.0205999132795505</v>
      </c>
      <c r="AT259" s="53" t="e">
        <f t="shared" si="149"/>
        <v>#N/A</v>
      </c>
      <c r="AU259" s="53" t="e">
        <f t="shared" si="150"/>
        <v>#N/A</v>
      </c>
      <c r="AW259" s="37"/>
    </row>
    <row r="260" spans="2:49">
      <c r="B260" s="35"/>
      <c r="C260" s="36"/>
      <c r="D260" s="36"/>
      <c r="E260" s="37"/>
      <c r="F260" s="37">
        <v>256</v>
      </c>
      <c r="G260" s="37">
        <v>796.21434110699511</v>
      </c>
      <c r="H260" s="37">
        <v>800</v>
      </c>
      <c r="I260" s="52">
        <v>1.2559432157547892</v>
      </c>
      <c r="L260" s="37">
        <f t="shared" si="134"/>
        <v>0</v>
      </c>
      <c r="M260" s="37">
        <f t="shared" ref="M260:M323" si="151">RADIANS(L260)</f>
        <v>0</v>
      </c>
      <c r="N260" s="37">
        <f t="shared" ref="N260:N323" si="152">$K$4*COS(M260)</f>
        <v>1</v>
      </c>
      <c r="O260" s="37">
        <f t="shared" ref="O260:O323" si="153">$K$4*SIN(M260)</f>
        <v>0</v>
      </c>
      <c r="Q260" s="37">
        <f t="shared" si="135"/>
        <v>2</v>
      </c>
      <c r="R260" s="37">
        <f t="shared" si="136"/>
        <v>0</v>
      </c>
      <c r="S260" s="37">
        <f t="shared" ref="S260:S323" si="154">SQRT(Q260^2+R260^2)</f>
        <v>2</v>
      </c>
      <c r="V260" s="37">
        <f t="shared" si="137"/>
        <v>0</v>
      </c>
      <c r="W260" s="37">
        <f t="shared" ref="W260:W323" si="155">RADIANS(V260)</f>
        <v>0</v>
      </c>
      <c r="X260" s="37">
        <f t="shared" si="138"/>
        <v>0.99999999999998679</v>
      </c>
      <c r="Y260" s="37">
        <f t="shared" si="139"/>
        <v>0</v>
      </c>
      <c r="AA260" s="37">
        <f t="shared" si="140"/>
        <v>1.9999999999999831</v>
      </c>
      <c r="AB260" s="37">
        <f t="shared" si="141"/>
        <v>0</v>
      </c>
      <c r="AC260" s="37">
        <f t="shared" ref="AC260:AC323" si="156">SQRT(AA260^2+AB260^2)</f>
        <v>1.9999999999999831</v>
      </c>
      <c r="AE260" s="36">
        <v>0</v>
      </c>
      <c r="AF260" s="36">
        <f t="shared" si="142"/>
        <v>0</v>
      </c>
      <c r="AG260" s="36">
        <f t="shared" ref="AG260:AG323" si="157">20*LOG(S260)</f>
        <v>6.0205999132796242</v>
      </c>
      <c r="AI260" s="36">
        <f t="shared" si="143"/>
        <v>-3.182280639625853E-14</v>
      </c>
      <c r="AJ260" s="36">
        <f t="shared" si="144"/>
        <v>-1.1475496851984192E-13</v>
      </c>
      <c r="AK260" s="36">
        <f t="shared" si="145"/>
        <v>6.0205999132795505</v>
      </c>
      <c r="AM260" s="36">
        <f t="shared" si="146"/>
        <v>0</v>
      </c>
      <c r="AN260" s="36">
        <f t="shared" ref="AN260:AN323" si="158">IF(AM260&lt;6,AG260,NA())</f>
        <v>6.0205999132796242</v>
      </c>
      <c r="AO260" s="36" t="e">
        <f t="shared" ref="AO260:AO323" si="159">IF(AND(AM260&gt;=6,AM260&lt;24),AG260,NA())</f>
        <v>#N/A</v>
      </c>
      <c r="AP260" s="36" t="e">
        <f t="shared" ref="AP260:AP323" si="160">IF(24&lt;AM260,AG260,NA())</f>
        <v>#N/A</v>
      </c>
      <c r="AR260" s="36">
        <f t="shared" si="147"/>
        <v>0</v>
      </c>
      <c r="AS260" s="36">
        <f t="shared" si="148"/>
        <v>6.0205999132795505</v>
      </c>
      <c r="AT260" s="36" t="e">
        <f t="shared" si="149"/>
        <v>#N/A</v>
      </c>
      <c r="AU260" s="36" t="e">
        <f t="shared" si="150"/>
        <v>#N/A</v>
      </c>
      <c r="AW260" s="37"/>
    </row>
    <row r="261" spans="2:49">
      <c r="B261" s="35"/>
      <c r="C261" s="36"/>
      <c r="D261" s="36"/>
      <c r="E261" s="37"/>
      <c r="F261" s="49">
        <v>257</v>
      </c>
      <c r="G261" s="49">
        <v>807.75563364865218</v>
      </c>
      <c r="H261" s="49">
        <v>807.75563364865218</v>
      </c>
      <c r="I261" s="49">
        <v>1.2379981746248865</v>
      </c>
      <c r="K261" s="49"/>
      <c r="L261" s="49">
        <f t="shared" ref="L261:L324" si="161">$D$7/$I261*360</f>
        <v>0</v>
      </c>
      <c r="M261" s="49">
        <f t="shared" si="151"/>
        <v>0</v>
      </c>
      <c r="N261" s="49">
        <f t="shared" si="152"/>
        <v>1</v>
      </c>
      <c r="O261" s="49">
        <f t="shared" si="153"/>
        <v>0</v>
      </c>
      <c r="Q261" s="49">
        <f t="shared" ref="Q261:Q324" si="162">$D$9+N261</f>
        <v>2</v>
      </c>
      <c r="R261" s="49">
        <f t="shared" ref="R261:R324" si="163">O261</f>
        <v>0</v>
      </c>
      <c r="S261" s="49">
        <f t="shared" si="154"/>
        <v>2</v>
      </c>
      <c r="U261" s="49"/>
      <c r="V261" s="49">
        <f t="shared" ref="V261:V324" si="164">$D$22/$I261*360</f>
        <v>0</v>
      </c>
      <c r="W261" s="49">
        <f t="shared" si="155"/>
        <v>0</v>
      </c>
      <c r="X261" s="49">
        <f t="shared" ref="X261:X324" si="165">$U$4*COS(W261)</f>
        <v>0.99999999999998679</v>
      </c>
      <c r="Y261" s="49">
        <f t="shared" ref="Y261:Y324" si="166">$U$4*SIN(W261)</f>
        <v>0</v>
      </c>
      <c r="AA261" s="49">
        <f t="shared" ref="AA261:AA324" si="167">$D$11+X261</f>
        <v>1.9999999999999831</v>
      </c>
      <c r="AB261" s="49">
        <f t="shared" ref="AB261:AB324" si="168">Y261</f>
        <v>0</v>
      </c>
      <c r="AC261" s="49">
        <f t="shared" si="156"/>
        <v>1.9999999999999831</v>
      </c>
      <c r="AE261" s="53">
        <v>0</v>
      </c>
      <c r="AF261" s="53">
        <f t="shared" ref="AF261:AF324" si="169">$D$21</f>
        <v>0</v>
      </c>
      <c r="AG261" s="53">
        <f t="shared" si="157"/>
        <v>6.0205999132796242</v>
      </c>
      <c r="AI261" s="53">
        <f t="shared" ref="AI261:AI324" si="170">IFERROR($D$26,NA())</f>
        <v>-3.182280639625853E-14</v>
      </c>
      <c r="AJ261" s="53">
        <f t="shared" ref="AJ261:AJ324" si="171">IFERROR($D$27,NA())</f>
        <v>-1.1475496851984192E-13</v>
      </c>
      <c r="AK261" s="53">
        <f t="shared" ref="AK261:AK324" si="172">IFERROR(20*LOG(AC261),NA())</f>
        <v>6.0205999132795505</v>
      </c>
      <c r="AM261" s="53">
        <f t="shared" ref="AM261:AM324" si="173">ABS(L261/360)</f>
        <v>0</v>
      </c>
      <c r="AN261" s="53">
        <f t="shared" si="158"/>
        <v>6.0205999132796242</v>
      </c>
      <c r="AO261" s="53" t="e">
        <f t="shared" si="159"/>
        <v>#N/A</v>
      </c>
      <c r="AP261" s="53" t="e">
        <f t="shared" si="160"/>
        <v>#N/A</v>
      </c>
      <c r="AR261" s="53">
        <f t="shared" ref="AR261:AR324" si="174">ABS(V261/360)</f>
        <v>0</v>
      </c>
      <c r="AS261" s="53">
        <f t="shared" ref="AS261:AS324" si="175">IFERROR(IF(AR261&lt;6,AK261,NA()),NA())</f>
        <v>6.0205999132795505</v>
      </c>
      <c r="AT261" s="53" t="e">
        <f t="shared" ref="AT261:AT324" si="176">IFERROR(IF(AND(AR261&gt;=6,AR261&lt;24),AK261,NA()),NA())</f>
        <v>#N/A</v>
      </c>
      <c r="AU261" s="53" t="e">
        <f t="shared" ref="AU261:AU324" si="177">IFERROR(IF(24&lt;AR261,AK261,NA()),NA())</f>
        <v>#N/A</v>
      </c>
      <c r="AW261" s="37"/>
    </row>
    <row r="262" spans="2:49">
      <c r="B262" s="35"/>
      <c r="C262" s="36"/>
      <c r="D262" s="36"/>
      <c r="E262" s="37"/>
      <c r="F262" s="37">
        <v>258</v>
      </c>
      <c r="G262" s="37">
        <v>819.46421962708337</v>
      </c>
      <c r="H262" s="37">
        <v>819.46421962708337</v>
      </c>
      <c r="I262" s="52">
        <v>1.2203095340209895</v>
      </c>
      <c r="L262" s="37">
        <f t="shared" si="161"/>
        <v>0</v>
      </c>
      <c r="M262" s="37">
        <f t="shared" si="151"/>
        <v>0</v>
      </c>
      <c r="N262" s="37">
        <f t="shared" si="152"/>
        <v>1</v>
      </c>
      <c r="O262" s="37">
        <f t="shared" si="153"/>
        <v>0</v>
      </c>
      <c r="Q262" s="37">
        <f t="shared" si="162"/>
        <v>2</v>
      </c>
      <c r="R262" s="37">
        <f t="shared" si="163"/>
        <v>0</v>
      </c>
      <c r="S262" s="37">
        <f t="shared" si="154"/>
        <v>2</v>
      </c>
      <c r="V262" s="37">
        <f t="shared" si="164"/>
        <v>0</v>
      </c>
      <c r="W262" s="37">
        <f t="shared" si="155"/>
        <v>0</v>
      </c>
      <c r="X262" s="37">
        <f t="shared" si="165"/>
        <v>0.99999999999998679</v>
      </c>
      <c r="Y262" s="37">
        <f t="shared" si="166"/>
        <v>0</v>
      </c>
      <c r="AA262" s="37">
        <f t="shared" si="167"/>
        <v>1.9999999999999831</v>
      </c>
      <c r="AB262" s="37">
        <f t="shared" si="168"/>
        <v>0</v>
      </c>
      <c r="AC262" s="37">
        <f t="shared" si="156"/>
        <v>1.9999999999999831</v>
      </c>
      <c r="AE262" s="36">
        <v>0</v>
      </c>
      <c r="AF262" s="36">
        <f t="shared" si="169"/>
        <v>0</v>
      </c>
      <c r="AG262" s="36">
        <f t="shared" si="157"/>
        <v>6.0205999132796242</v>
      </c>
      <c r="AI262" s="36">
        <f t="shared" si="170"/>
        <v>-3.182280639625853E-14</v>
      </c>
      <c r="AJ262" s="36">
        <f t="shared" si="171"/>
        <v>-1.1475496851984192E-13</v>
      </c>
      <c r="AK262" s="36">
        <f t="shared" si="172"/>
        <v>6.0205999132795505</v>
      </c>
      <c r="AM262" s="36">
        <f t="shared" si="173"/>
        <v>0</v>
      </c>
      <c r="AN262" s="36">
        <f t="shared" si="158"/>
        <v>6.0205999132796242</v>
      </c>
      <c r="AO262" s="36" t="e">
        <f t="shared" si="159"/>
        <v>#N/A</v>
      </c>
      <c r="AP262" s="36" t="e">
        <f t="shared" si="160"/>
        <v>#N/A</v>
      </c>
      <c r="AR262" s="36">
        <f t="shared" si="174"/>
        <v>0</v>
      </c>
      <c r="AS262" s="36">
        <f t="shared" si="175"/>
        <v>6.0205999132795505</v>
      </c>
      <c r="AT262" s="36" t="e">
        <f t="shared" si="176"/>
        <v>#N/A</v>
      </c>
      <c r="AU262" s="36" t="e">
        <f t="shared" si="177"/>
        <v>#N/A</v>
      </c>
      <c r="AW262" s="37"/>
    </row>
    <row r="263" spans="2:49">
      <c r="B263" s="35"/>
      <c r="C263" s="36"/>
      <c r="D263" s="36"/>
      <c r="E263" s="37"/>
      <c r="F263" s="49">
        <v>259</v>
      </c>
      <c r="G263" s="49">
        <v>831.3425239954621</v>
      </c>
      <c r="H263" s="49">
        <v>831.3425239954621</v>
      </c>
      <c r="I263" s="49">
        <v>1.2028736304669754</v>
      </c>
      <c r="K263" s="49"/>
      <c r="L263" s="49">
        <f t="shared" si="161"/>
        <v>0</v>
      </c>
      <c r="M263" s="49">
        <f t="shared" si="151"/>
        <v>0</v>
      </c>
      <c r="N263" s="49">
        <f t="shared" si="152"/>
        <v>1</v>
      </c>
      <c r="O263" s="49">
        <f t="shared" si="153"/>
        <v>0</v>
      </c>
      <c r="Q263" s="49">
        <f t="shared" si="162"/>
        <v>2</v>
      </c>
      <c r="R263" s="49">
        <f t="shared" si="163"/>
        <v>0</v>
      </c>
      <c r="S263" s="49">
        <f t="shared" si="154"/>
        <v>2</v>
      </c>
      <c r="U263" s="49"/>
      <c r="V263" s="49">
        <f t="shared" si="164"/>
        <v>0</v>
      </c>
      <c r="W263" s="49">
        <f t="shared" si="155"/>
        <v>0</v>
      </c>
      <c r="X263" s="49">
        <f t="shared" si="165"/>
        <v>0.99999999999998679</v>
      </c>
      <c r="Y263" s="49">
        <f t="shared" si="166"/>
        <v>0</v>
      </c>
      <c r="AA263" s="49">
        <f t="shared" si="167"/>
        <v>1.9999999999999831</v>
      </c>
      <c r="AB263" s="49">
        <f t="shared" si="168"/>
        <v>0</v>
      </c>
      <c r="AC263" s="49">
        <f t="shared" si="156"/>
        <v>1.9999999999999831</v>
      </c>
      <c r="AE263" s="53">
        <v>0</v>
      </c>
      <c r="AF263" s="53">
        <f t="shared" si="169"/>
        <v>0</v>
      </c>
      <c r="AG263" s="53">
        <f t="shared" si="157"/>
        <v>6.0205999132796242</v>
      </c>
      <c r="AI263" s="53">
        <f t="shared" si="170"/>
        <v>-3.182280639625853E-14</v>
      </c>
      <c r="AJ263" s="53">
        <f t="shared" si="171"/>
        <v>-1.1475496851984192E-13</v>
      </c>
      <c r="AK263" s="53">
        <f t="shared" si="172"/>
        <v>6.0205999132795505</v>
      </c>
      <c r="AM263" s="53">
        <f t="shared" si="173"/>
        <v>0</v>
      </c>
      <c r="AN263" s="53">
        <f t="shared" si="158"/>
        <v>6.0205999132796242</v>
      </c>
      <c r="AO263" s="53" t="e">
        <f t="shared" si="159"/>
        <v>#N/A</v>
      </c>
      <c r="AP263" s="53" t="e">
        <f t="shared" si="160"/>
        <v>#N/A</v>
      </c>
      <c r="AR263" s="53">
        <f t="shared" si="174"/>
        <v>0</v>
      </c>
      <c r="AS263" s="53">
        <f t="shared" si="175"/>
        <v>6.0205999132795505</v>
      </c>
      <c r="AT263" s="53" t="e">
        <f t="shared" si="176"/>
        <v>#N/A</v>
      </c>
      <c r="AU263" s="53" t="e">
        <f t="shared" si="177"/>
        <v>#N/A</v>
      </c>
      <c r="AW263" s="37"/>
    </row>
    <row r="264" spans="2:49">
      <c r="B264" s="35"/>
      <c r="C264" s="36"/>
      <c r="D264" s="36"/>
      <c r="E264" s="37"/>
      <c r="F264" s="37">
        <v>260</v>
      </c>
      <c r="G264" s="37">
        <v>843.39300685716489</v>
      </c>
      <c r="H264" s="37">
        <v>843.39300685716489</v>
      </c>
      <c r="I264" s="52">
        <v>1.1856868528308271</v>
      </c>
      <c r="L264" s="37">
        <f t="shared" si="161"/>
        <v>0</v>
      </c>
      <c r="M264" s="37">
        <f t="shared" si="151"/>
        <v>0</v>
      </c>
      <c r="N264" s="37">
        <f t="shared" si="152"/>
        <v>1</v>
      </c>
      <c r="O264" s="37">
        <f t="shared" si="153"/>
        <v>0</v>
      </c>
      <c r="Q264" s="37">
        <f t="shared" si="162"/>
        <v>2</v>
      </c>
      <c r="R264" s="37">
        <f t="shared" si="163"/>
        <v>0</v>
      </c>
      <c r="S264" s="37">
        <f t="shared" si="154"/>
        <v>2</v>
      </c>
      <c r="V264" s="37">
        <f t="shared" si="164"/>
        <v>0</v>
      </c>
      <c r="W264" s="37">
        <f t="shared" si="155"/>
        <v>0</v>
      </c>
      <c r="X264" s="37">
        <f t="shared" si="165"/>
        <v>0.99999999999998679</v>
      </c>
      <c r="Y264" s="37">
        <f t="shared" si="166"/>
        <v>0</v>
      </c>
      <c r="AA264" s="37">
        <f t="shared" si="167"/>
        <v>1.9999999999999831</v>
      </c>
      <c r="AB264" s="37">
        <f t="shared" si="168"/>
        <v>0</v>
      </c>
      <c r="AC264" s="37">
        <f t="shared" si="156"/>
        <v>1.9999999999999831</v>
      </c>
      <c r="AE264" s="36">
        <v>0</v>
      </c>
      <c r="AF264" s="36">
        <f t="shared" si="169"/>
        <v>0</v>
      </c>
      <c r="AG264" s="36">
        <f t="shared" si="157"/>
        <v>6.0205999132796242</v>
      </c>
      <c r="AI264" s="36">
        <f t="shared" si="170"/>
        <v>-3.182280639625853E-14</v>
      </c>
      <c r="AJ264" s="36">
        <f t="shared" si="171"/>
        <v>-1.1475496851984192E-13</v>
      </c>
      <c r="AK264" s="36">
        <f t="shared" si="172"/>
        <v>6.0205999132795505</v>
      </c>
      <c r="AM264" s="36">
        <f t="shared" si="173"/>
        <v>0</v>
      </c>
      <c r="AN264" s="36">
        <f t="shared" si="158"/>
        <v>6.0205999132796242</v>
      </c>
      <c r="AO264" s="36" t="e">
        <f t="shared" si="159"/>
        <v>#N/A</v>
      </c>
      <c r="AP264" s="36" t="e">
        <f t="shared" si="160"/>
        <v>#N/A</v>
      </c>
      <c r="AR264" s="36">
        <f t="shared" si="174"/>
        <v>0</v>
      </c>
      <c r="AS264" s="36">
        <f t="shared" si="175"/>
        <v>6.0205999132795505</v>
      </c>
      <c r="AT264" s="36" t="e">
        <f t="shared" si="176"/>
        <v>#N/A</v>
      </c>
      <c r="AU264" s="36" t="e">
        <f t="shared" si="177"/>
        <v>#N/A</v>
      </c>
      <c r="AW264" s="37"/>
    </row>
    <row r="265" spans="2:49">
      <c r="B265" s="35"/>
      <c r="C265" s="36"/>
      <c r="D265" s="36"/>
      <c r="E265" s="37"/>
      <c r="F265" s="49">
        <v>261</v>
      </c>
      <c r="G265" s="49">
        <v>855.61816397527639</v>
      </c>
      <c r="H265" s="49">
        <v>855.61816397527639</v>
      </c>
      <c r="I265" s="49">
        <v>1.1687456415767439</v>
      </c>
      <c r="K265" s="49"/>
      <c r="L265" s="49">
        <f t="shared" si="161"/>
        <v>0</v>
      </c>
      <c r="M265" s="49">
        <f t="shared" si="151"/>
        <v>0</v>
      </c>
      <c r="N265" s="49">
        <f t="shared" si="152"/>
        <v>1</v>
      </c>
      <c r="O265" s="49">
        <f t="shared" si="153"/>
        <v>0</v>
      </c>
      <c r="Q265" s="49">
        <f t="shared" si="162"/>
        <v>2</v>
      </c>
      <c r="R265" s="49">
        <f t="shared" si="163"/>
        <v>0</v>
      </c>
      <c r="S265" s="49">
        <f t="shared" si="154"/>
        <v>2</v>
      </c>
      <c r="U265" s="49"/>
      <c r="V265" s="49">
        <f t="shared" si="164"/>
        <v>0</v>
      </c>
      <c r="W265" s="49">
        <f t="shared" si="155"/>
        <v>0</v>
      </c>
      <c r="X265" s="49">
        <f t="shared" si="165"/>
        <v>0.99999999999998679</v>
      </c>
      <c r="Y265" s="49">
        <f t="shared" si="166"/>
        <v>0</v>
      </c>
      <c r="AA265" s="49">
        <f t="shared" si="167"/>
        <v>1.9999999999999831</v>
      </c>
      <c r="AB265" s="49">
        <f t="shared" si="168"/>
        <v>0</v>
      </c>
      <c r="AC265" s="49">
        <f t="shared" si="156"/>
        <v>1.9999999999999831</v>
      </c>
      <c r="AE265" s="53">
        <v>0</v>
      </c>
      <c r="AF265" s="53">
        <f t="shared" si="169"/>
        <v>0</v>
      </c>
      <c r="AG265" s="53">
        <f t="shared" si="157"/>
        <v>6.0205999132796242</v>
      </c>
      <c r="AI265" s="53">
        <f t="shared" si="170"/>
        <v>-3.182280639625853E-14</v>
      </c>
      <c r="AJ265" s="53">
        <f t="shared" si="171"/>
        <v>-1.1475496851984192E-13</v>
      </c>
      <c r="AK265" s="53">
        <f t="shared" si="172"/>
        <v>6.0205999132795505</v>
      </c>
      <c r="AM265" s="53">
        <f t="shared" si="173"/>
        <v>0</v>
      </c>
      <c r="AN265" s="53">
        <f t="shared" si="158"/>
        <v>6.0205999132796242</v>
      </c>
      <c r="AO265" s="53" t="e">
        <f t="shared" si="159"/>
        <v>#N/A</v>
      </c>
      <c r="AP265" s="53" t="e">
        <f t="shared" si="160"/>
        <v>#N/A</v>
      </c>
      <c r="AR265" s="53">
        <f t="shared" si="174"/>
        <v>0</v>
      </c>
      <c r="AS265" s="53">
        <f t="shared" si="175"/>
        <v>6.0205999132795505</v>
      </c>
      <c r="AT265" s="53" t="e">
        <f t="shared" si="176"/>
        <v>#N/A</v>
      </c>
      <c r="AU265" s="53" t="e">
        <f t="shared" si="177"/>
        <v>#N/A</v>
      </c>
      <c r="AW265" s="37"/>
    </row>
    <row r="266" spans="2:49">
      <c r="B266" s="35"/>
      <c r="C266" s="36"/>
      <c r="D266" s="36"/>
      <c r="E266" s="37"/>
      <c r="F266" s="37">
        <v>262</v>
      </c>
      <c r="G266" s="37">
        <v>868.02052728948797</v>
      </c>
      <c r="H266" s="37">
        <v>868.02052728948797</v>
      </c>
      <c r="I266" s="52">
        <v>1.1520464880279224</v>
      </c>
      <c r="L266" s="37">
        <f t="shared" si="161"/>
        <v>0</v>
      </c>
      <c r="M266" s="37">
        <f t="shared" si="151"/>
        <v>0</v>
      </c>
      <c r="N266" s="37">
        <f t="shared" si="152"/>
        <v>1</v>
      </c>
      <c r="O266" s="37">
        <f t="shared" si="153"/>
        <v>0</v>
      </c>
      <c r="Q266" s="37">
        <f t="shared" si="162"/>
        <v>2</v>
      </c>
      <c r="R266" s="37">
        <f t="shared" si="163"/>
        <v>0</v>
      </c>
      <c r="S266" s="37">
        <f t="shared" si="154"/>
        <v>2</v>
      </c>
      <c r="V266" s="37">
        <f t="shared" si="164"/>
        <v>0</v>
      </c>
      <c r="W266" s="37">
        <f t="shared" si="155"/>
        <v>0</v>
      </c>
      <c r="X266" s="37">
        <f t="shared" si="165"/>
        <v>0.99999999999998679</v>
      </c>
      <c r="Y266" s="37">
        <f t="shared" si="166"/>
        <v>0</v>
      </c>
      <c r="AA266" s="37">
        <f t="shared" si="167"/>
        <v>1.9999999999999831</v>
      </c>
      <c r="AB266" s="37">
        <f t="shared" si="168"/>
        <v>0</v>
      </c>
      <c r="AC266" s="37">
        <f t="shared" si="156"/>
        <v>1.9999999999999831</v>
      </c>
      <c r="AE266" s="36">
        <v>0</v>
      </c>
      <c r="AF266" s="36">
        <f t="shared" si="169"/>
        <v>0</v>
      </c>
      <c r="AG266" s="36">
        <f t="shared" si="157"/>
        <v>6.0205999132796242</v>
      </c>
      <c r="AI266" s="36">
        <f t="shared" si="170"/>
        <v>-3.182280639625853E-14</v>
      </c>
      <c r="AJ266" s="36">
        <f t="shared" si="171"/>
        <v>-1.1475496851984192E-13</v>
      </c>
      <c r="AK266" s="36">
        <f t="shared" si="172"/>
        <v>6.0205999132795505</v>
      </c>
      <c r="AM266" s="36">
        <f t="shared" si="173"/>
        <v>0</v>
      </c>
      <c r="AN266" s="36">
        <f t="shared" si="158"/>
        <v>6.0205999132796242</v>
      </c>
      <c r="AO266" s="36" t="e">
        <f t="shared" si="159"/>
        <v>#N/A</v>
      </c>
      <c r="AP266" s="36" t="e">
        <f t="shared" si="160"/>
        <v>#N/A</v>
      </c>
      <c r="AR266" s="36">
        <f t="shared" si="174"/>
        <v>0</v>
      </c>
      <c r="AS266" s="36">
        <f t="shared" si="175"/>
        <v>6.0205999132795505</v>
      </c>
      <c r="AT266" s="36" t="e">
        <f t="shared" si="176"/>
        <v>#N/A</v>
      </c>
      <c r="AU266" s="36" t="e">
        <f t="shared" si="177"/>
        <v>#N/A</v>
      </c>
      <c r="AW266" s="37"/>
    </row>
    <row r="267" spans="2:49">
      <c r="B267" s="35"/>
      <c r="C267" s="36"/>
      <c r="D267" s="36"/>
      <c r="E267" s="37"/>
      <c r="F267" s="49">
        <v>263</v>
      </c>
      <c r="G267" s="49">
        <v>880.60266544048307</v>
      </c>
      <c r="H267" s="49">
        <v>880.60266544048307</v>
      </c>
      <c r="I267" s="49">
        <v>1.1355859336398824</v>
      </c>
      <c r="K267" s="49"/>
      <c r="L267" s="49">
        <f t="shared" si="161"/>
        <v>0</v>
      </c>
      <c r="M267" s="49">
        <f t="shared" si="151"/>
        <v>0</v>
      </c>
      <c r="N267" s="49">
        <f t="shared" si="152"/>
        <v>1</v>
      </c>
      <c r="O267" s="49">
        <f t="shared" si="153"/>
        <v>0</v>
      </c>
      <c r="Q267" s="49">
        <f t="shared" si="162"/>
        <v>2</v>
      </c>
      <c r="R267" s="49">
        <f t="shared" si="163"/>
        <v>0</v>
      </c>
      <c r="S267" s="49">
        <f t="shared" si="154"/>
        <v>2</v>
      </c>
      <c r="U267" s="49"/>
      <c r="V267" s="49">
        <f t="shared" si="164"/>
        <v>0</v>
      </c>
      <c r="W267" s="49">
        <f t="shared" si="155"/>
        <v>0</v>
      </c>
      <c r="X267" s="49">
        <f t="shared" si="165"/>
        <v>0.99999999999998679</v>
      </c>
      <c r="Y267" s="49">
        <f t="shared" si="166"/>
        <v>0</v>
      </c>
      <c r="AA267" s="49">
        <f t="shared" si="167"/>
        <v>1.9999999999999831</v>
      </c>
      <c r="AB267" s="49">
        <f t="shared" si="168"/>
        <v>0</v>
      </c>
      <c r="AC267" s="49">
        <f t="shared" si="156"/>
        <v>1.9999999999999831</v>
      </c>
      <c r="AE267" s="53">
        <v>0</v>
      </c>
      <c r="AF267" s="53">
        <f t="shared" si="169"/>
        <v>0</v>
      </c>
      <c r="AG267" s="53">
        <f t="shared" si="157"/>
        <v>6.0205999132796242</v>
      </c>
      <c r="AI267" s="53">
        <f t="shared" si="170"/>
        <v>-3.182280639625853E-14</v>
      </c>
      <c r="AJ267" s="53">
        <f t="shared" si="171"/>
        <v>-1.1475496851984192E-13</v>
      </c>
      <c r="AK267" s="53">
        <f t="shared" si="172"/>
        <v>6.0205999132795505</v>
      </c>
      <c r="AM267" s="53">
        <f t="shared" si="173"/>
        <v>0</v>
      </c>
      <c r="AN267" s="53">
        <f t="shared" si="158"/>
        <v>6.0205999132796242</v>
      </c>
      <c r="AO267" s="53" t="e">
        <f t="shared" si="159"/>
        <v>#N/A</v>
      </c>
      <c r="AP267" s="53" t="e">
        <f t="shared" si="160"/>
        <v>#N/A</v>
      </c>
      <c r="AR267" s="53">
        <f t="shared" si="174"/>
        <v>0</v>
      </c>
      <c r="AS267" s="53">
        <f t="shared" si="175"/>
        <v>6.0205999132795505</v>
      </c>
      <c r="AT267" s="53" t="e">
        <f t="shared" si="176"/>
        <v>#N/A</v>
      </c>
      <c r="AU267" s="53" t="e">
        <f t="shared" si="177"/>
        <v>#N/A</v>
      </c>
      <c r="AW267" s="37"/>
    </row>
    <row r="268" spans="2:49">
      <c r="B268" s="35"/>
      <c r="C268" s="36"/>
      <c r="D268" s="36"/>
      <c r="E268" s="37"/>
      <c r="F268" s="37">
        <v>264</v>
      </c>
      <c r="G268" s="37">
        <v>893.3671843019265</v>
      </c>
      <c r="H268" s="37">
        <v>893.3671843019265</v>
      </c>
      <c r="I268" s="52">
        <v>1.1193605692841695</v>
      </c>
      <c r="L268" s="37">
        <f t="shared" si="161"/>
        <v>0</v>
      </c>
      <c r="M268" s="37">
        <f t="shared" si="151"/>
        <v>0</v>
      </c>
      <c r="N268" s="37">
        <f t="shared" si="152"/>
        <v>1</v>
      </c>
      <c r="O268" s="37">
        <f t="shared" si="153"/>
        <v>0</v>
      </c>
      <c r="Q268" s="37">
        <f t="shared" si="162"/>
        <v>2</v>
      </c>
      <c r="R268" s="37">
        <f t="shared" si="163"/>
        <v>0</v>
      </c>
      <c r="S268" s="37">
        <f t="shared" si="154"/>
        <v>2</v>
      </c>
      <c r="V268" s="37">
        <f t="shared" si="164"/>
        <v>0</v>
      </c>
      <c r="W268" s="37">
        <f t="shared" si="155"/>
        <v>0</v>
      </c>
      <c r="X268" s="37">
        <f t="shared" si="165"/>
        <v>0.99999999999998679</v>
      </c>
      <c r="Y268" s="37">
        <f t="shared" si="166"/>
        <v>0</v>
      </c>
      <c r="AA268" s="37">
        <f t="shared" si="167"/>
        <v>1.9999999999999831</v>
      </c>
      <c r="AB268" s="37">
        <f t="shared" si="168"/>
        <v>0</v>
      </c>
      <c r="AC268" s="37">
        <f t="shared" si="156"/>
        <v>1.9999999999999831</v>
      </c>
      <c r="AE268" s="36">
        <v>0</v>
      </c>
      <c r="AF268" s="36">
        <f t="shared" si="169"/>
        <v>0</v>
      </c>
      <c r="AG268" s="36">
        <f t="shared" si="157"/>
        <v>6.0205999132796242</v>
      </c>
      <c r="AI268" s="36">
        <f t="shared" si="170"/>
        <v>-3.182280639625853E-14</v>
      </c>
      <c r="AJ268" s="36">
        <f t="shared" si="171"/>
        <v>-1.1475496851984192E-13</v>
      </c>
      <c r="AK268" s="36">
        <f t="shared" si="172"/>
        <v>6.0205999132795505</v>
      </c>
      <c r="AM268" s="36">
        <f t="shared" si="173"/>
        <v>0</v>
      </c>
      <c r="AN268" s="36">
        <f t="shared" si="158"/>
        <v>6.0205999132796242</v>
      </c>
      <c r="AO268" s="36" t="e">
        <f t="shared" si="159"/>
        <v>#N/A</v>
      </c>
      <c r="AP268" s="36" t="e">
        <f t="shared" si="160"/>
        <v>#N/A</v>
      </c>
      <c r="AR268" s="36">
        <f t="shared" si="174"/>
        <v>0</v>
      </c>
      <c r="AS268" s="36">
        <f t="shared" si="175"/>
        <v>6.0205999132795505</v>
      </c>
      <c r="AT268" s="36" t="e">
        <f t="shared" si="176"/>
        <v>#N/A</v>
      </c>
      <c r="AU268" s="36" t="e">
        <f t="shared" si="177"/>
        <v>#N/A</v>
      </c>
      <c r="AW268" s="37"/>
    </row>
    <row r="269" spans="2:49">
      <c r="B269" s="35"/>
      <c r="C269" s="36"/>
      <c r="D269" s="36"/>
      <c r="E269" s="37"/>
      <c r="F269" s="49">
        <v>265</v>
      </c>
      <c r="G269" s="49">
        <v>906.31672752016368</v>
      </c>
      <c r="H269" s="49">
        <v>906.31672752016368</v>
      </c>
      <c r="I269" s="49">
        <v>1.1033670345422948</v>
      </c>
      <c r="K269" s="49"/>
      <c r="L269" s="49">
        <f t="shared" si="161"/>
        <v>0</v>
      </c>
      <c r="M269" s="49">
        <f t="shared" si="151"/>
        <v>0</v>
      </c>
      <c r="N269" s="49">
        <f t="shared" si="152"/>
        <v>1</v>
      </c>
      <c r="O269" s="49">
        <f t="shared" si="153"/>
        <v>0</v>
      </c>
      <c r="Q269" s="49">
        <f t="shared" si="162"/>
        <v>2</v>
      </c>
      <c r="R269" s="49">
        <f t="shared" si="163"/>
        <v>0</v>
      </c>
      <c r="S269" s="49">
        <f t="shared" si="154"/>
        <v>2</v>
      </c>
      <c r="U269" s="49"/>
      <c r="V269" s="49">
        <f t="shared" si="164"/>
        <v>0</v>
      </c>
      <c r="W269" s="49">
        <f t="shared" si="155"/>
        <v>0</v>
      </c>
      <c r="X269" s="49">
        <f t="shared" si="165"/>
        <v>0.99999999999998679</v>
      </c>
      <c r="Y269" s="49">
        <f t="shared" si="166"/>
        <v>0</v>
      </c>
      <c r="AA269" s="49">
        <f t="shared" si="167"/>
        <v>1.9999999999999831</v>
      </c>
      <c r="AB269" s="49">
        <f t="shared" si="168"/>
        <v>0</v>
      </c>
      <c r="AC269" s="49">
        <f t="shared" si="156"/>
        <v>1.9999999999999831</v>
      </c>
      <c r="AE269" s="53">
        <v>0</v>
      </c>
      <c r="AF269" s="53">
        <f t="shared" si="169"/>
        <v>0</v>
      </c>
      <c r="AG269" s="53">
        <f t="shared" si="157"/>
        <v>6.0205999132796242</v>
      </c>
      <c r="AI269" s="53">
        <f t="shared" si="170"/>
        <v>-3.182280639625853E-14</v>
      </c>
      <c r="AJ269" s="53">
        <f t="shared" si="171"/>
        <v>-1.1475496851984192E-13</v>
      </c>
      <c r="AK269" s="53">
        <f t="shared" si="172"/>
        <v>6.0205999132795505</v>
      </c>
      <c r="AM269" s="53">
        <f t="shared" si="173"/>
        <v>0</v>
      </c>
      <c r="AN269" s="53">
        <f t="shared" si="158"/>
        <v>6.0205999132796242</v>
      </c>
      <c r="AO269" s="53" t="e">
        <f t="shared" si="159"/>
        <v>#N/A</v>
      </c>
      <c r="AP269" s="53" t="e">
        <f t="shared" si="160"/>
        <v>#N/A</v>
      </c>
      <c r="AR269" s="53">
        <f t="shared" si="174"/>
        <v>0</v>
      </c>
      <c r="AS269" s="53">
        <f t="shared" si="175"/>
        <v>6.0205999132795505</v>
      </c>
      <c r="AT269" s="53" t="e">
        <f t="shared" si="176"/>
        <v>#N/A</v>
      </c>
      <c r="AU269" s="53" t="e">
        <f t="shared" si="177"/>
        <v>#N/A</v>
      </c>
      <c r="AW269" s="37"/>
    </row>
    <row r="270" spans="2:49">
      <c r="B270" s="35"/>
      <c r="C270" s="36"/>
      <c r="D270" s="36"/>
      <c r="E270" s="37"/>
      <c r="F270" s="37">
        <v>266</v>
      </c>
      <c r="G270" s="37">
        <v>919.45397706174492</v>
      </c>
      <c r="H270" s="37">
        <v>919.45397706174492</v>
      </c>
      <c r="I270" s="52">
        <v>1.0876020170097607</v>
      </c>
      <c r="L270" s="37">
        <f t="shared" si="161"/>
        <v>0</v>
      </c>
      <c r="M270" s="37">
        <f t="shared" si="151"/>
        <v>0</v>
      </c>
      <c r="N270" s="37">
        <f t="shared" si="152"/>
        <v>1</v>
      </c>
      <c r="O270" s="37">
        <f t="shared" si="153"/>
        <v>0</v>
      </c>
      <c r="Q270" s="37">
        <f t="shared" si="162"/>
        <v>2</v>
      </c>
      <c r="R270" s="37">
        <f t="shared" si="163"/>
        <v>0</v>
      </c>
      <c r="S270" s="37">
        <f t="shared" si="154"/>
        <v>2</v>
      </c>
      <c r="V270" s="37">
        <f t="shared" si="164"/>
        <v>0</v>
      </c>
      <c r="W270" s="37">
        <f t="shared" si="155"/>
        <v>0</v>
      </c>
      <c r="X270" s="37">
        <f t="shared" si="165"/>
        <v>0.99999999999998679</v>
      </c>
      <c r="Y270" s="37">
        <f t="shared" si="166"/>
        <v>0</v>
      </c>
      <c r="AA270" s="37">
        <f t="shared" si="167"/>
        <v>1.9999999999999831</v>
      </c>
      <c r="AB270" s="37">
        <f t="shared" si="168"/>
        <v>0</v>
      </c>
      <c r="AC270" s="37">
        <f t="shared" si="156"/>
        <v>1.9999999999999831</v>
      </c>
      <c r="AE270" s="36">
        <v>0</v>
      </c>
      <c r="AF270" s="36">
        <f t="shared" si="169"/>
        <v>0</v>
      </c>
      <c r="AG270" s="36">
        <f t="shared" si="157"/>
        <v>6.0205999132796242</v>
      </c>
      <c r="AI270" s="36">
        <f t="shared" si="170"/>
        <v>-3.182280639625853E-14</v>
      </c>
      <c r="AJ270" s="36">
        <f t="shared" si="171"/>
        <v>-1.1475496851984192E-13</v>
      </c>
      <c r="AK270" s="36">
        <f t="shared" si="172"/>
        <v>6.0205999132795505</v>
      </c>
      <c r="AM270" s="36">
        <f t="shared" si="173"/>
        <v>0</v>
      </c>
      <c r="AN270" s="36">
        <f t="shared" si="158"/>
        <v>6.0205999132796242</v>
      </c>
      <c r="AO270" s="36" t="e">
        <f t="shared" si="159"/>
        <v>#N/A</v>
      </c>
      <c r="AP270" s="36" t="e">
        <f t="shared" si="160"/>
        <v>#N/A</v>
      </c>
      <c r="AR270" s="36">
        <f t="shared" si="174"/>
        <v>0</v>
      </c>
      <c r="AS270" s="36">
        <f t="shared" si="175"/>
        <v>6.0205999132795505</v>
      </c>
      <c r="AT270" s="36" t="e">
        <f t="shared" si="176"/>
        <v>#N/A</v>
      </c>
      <c r="AU270" s="36" t="e">
        <f t="shared" si="177"/>
        <v>#N/A</v>
      </c>
      <c r="AW270" s="37"/>
    </row>
    <row r="271" spans="2:49">
      <c r="B271" s="35"/>
      <c r="C271" s="36"/>
      <c r="D271" s="36"/>
      <c r="E271" s="37"/>
      <c r="F271" s="49">
        <v>267</v>
      </c>
      <c r="G271" s="49">
        <v>932.78165376888126</v>
      </c>
      <c r="H271" s="49">
        <v>932.78165376888126</v>
      </c>
      <c r="I271" s="49">
        <v>1.0720622516100362</v>
      </c>
      <c r="K271" s="49"/>
      <c r="L271" s="49">
        <f t="shared" si="161"/>
        <v>0</v>
      </c>
      <c r="M271" s="49">
        <f t="shared" si="151"/>
        <v>0</v>
      </c>
      <c r="N271" s="49">
        <f t="shared" si="152"/>
        <v>1</v>
      </c>
      <c r="O271" s="49">
        <f t="shared" si="153"/>
        <v>0</v>
      </c>
      <c r="Q271" s="49">
        <f t="shared" si="162"/>
        <v>2</v>
      </c>
      <c r="R271" s="49">
        <f t="shared" si="163"/>
        <v>0</v>
      </c>
      <c r="S271" s="49">
        <f t="shared" si="154"/>
        <v>2</v>
      </c>
      <c r="U271" s="49"/>
      <c r="V271" s="49">
        <f t="shared" si="164"/>
        <v>0</v>
      </c>
      <c r="W271" s="49">
        <f t="shared" si="155"/>
        <v>0</v>
      </c>
      <c r="X271" s="49">
        <f t="shared" si="165"/>
        <v>0.99999999999998679</v>
      </c>
      <c r="Y271" s="49">
        <f t="shared" si="166"/>
        <v>0</v>
      </c>
      <c r="AA271" s="49">
        <f t="shared" si="167"/>
        <v>1.9999999999999831</v>
      </c>
      <c r="AB271" s="49">
        <f t="shared" si="168"/>
        <v>0</v>
      </c>
      <c r="AC271" s="49">
        <f t="shared" si="156"/>
        <v>1.9999999999999831</v>
      </c>
      <c r="AE271" s="53">
        <v>0</v>
      </c>
      <c r="AF271" s="53">
        <f t="shared" si="169"/>
        <v>0</v>
      </c>
      <c r="AG271" s="53">
        <f t="shared" si="157"/>
        <v>6.0205999132796242</v>
      </c>
      <c r="AI271" s="53">
        <f t="shared" si="170"/>
        <v>-3.182280639625853E-14</v>
      </c>
      <c r="AJ271" s="53">
        <f t="shared" si="171"/>
        <v>-1.1475496851984192E-13</v>
      </c>
      <c r="AK271" s="53">
        <f t="shared" si="172"/>
        <v>6.0205999132795505</v>
      </c>
      <c r="AM271" s="53">
        <f t="shared" si="173"/>
        <v>0</v>
      </c>
      <c r="AN271" s="53">
        <f t="shared" si="158"/>
        <v>6.0205999132796242</v>
      </c>
      <c r="AO271" s="53" t="e">
        <f t="shared" si="159"/>
        <v>#N/A</v>
      </c>
      <c r="AP271" s="53" t="e">
        <f t="shared" si="160"/>
        <v>#N/A</v>
      </c>
      <c r="AR271" s="53">
        <f t="shared" si="174"/>
        <v>0</v>
      </c>
      <c r="AS271" s="53">
        <f t="shared" si="175"/>
        <v>6.0205999132795505</v>
      </c>
      <c r="AT271" s="53" t="e">
        <f t="shared" si="176"/>
        <v>#N/A</v>
      </c>
      <c r="AU271" s="53" t="e">
        <f t="shared" si="177"/>
        <v>#N/A</v>
      </c>
      <c r="AW271" s="37"/>
    </row>
    <row r="272" spans="2:49">
      <c r="B272" s="35"/>
      <c r="C272" s="36"/>
      <c r="D272" s="36"/>
      <c r="E272" s="37"/>
      <c r="F272" s="37">
        <v>268</v>
      </c>
      <c r="G272" s="37">
        <v>946.30251792296133</v>
      </c>
      <c r="H272" s="37">
        <v>946.30251792296133</v>
      </c>
      <c r="I272" s="52">
        <v>1.056744519918323</v>
      </c>
      <c r="L272" s="37">
        <f t="shared" si="161"/>
        <v>0</v>
      </c>
      <c r="M272" s="37">
        <f t="shared" si="151"/>
        <v>0</v>
      </c>
      <c r="N272" s="37">
        <f t="shared" si="152"/>
        <v>1</v>
      </c>
      <c r="O272" s="37">
        <f t="shared" si="153"/>
        <v>0</v>
      </c>
      <c r="Q272" s="37">
        <f t="shared" si="162"/>
        <v>2</v>
      </c>
      <c r="R272" s="37">
        <f t="shared" si="163"/>
        <v>0</v>
      </c>
      <c r="S272" s="37">
        <f t="shared" si="154"/>
        <v>2</v>
      </c>
      <c r="V272" s="37">
        <f t="shared" si="164"/>
        <v>0</v>
      </c>
      <c r="W272" s="37">
        <f t="shared" si="155"/>
        <v>0</v>
      </c>
      <c r="X272" s="37">
        <f t="shared" si="165"/>
        <v>0.99999999999998679</v>
      </c>
      <c r="Y272" s="37">
        <f t="shared" si="166"/>
        <v>0</v>
      </c>
      <c r="AA272" s="37">
        <f t="shared" si="167"/>
        <v>1.9999999999999831</v>
      </c>
      <c r="AB272" s="37">
        <f t="shared" si="168"/>
        <v>0</v>
      </c>
      <c r="AC272" s="37">
        <f t="shared" si="156"/>
        <v>1.9999999999999831</v>
      </c>
      <c r="AE272" s="36">
        <v>0</v>
      </c>
      <c r="AF272" s="36">
        <f t="shared" si="169"/>
        <v>0</v>
      </c>
      <c r="AG272" s="36">
        <f t="shared" si="157"/>
        <v>6.0205999132796242</v>
      </c>
      <c r="AI272" s="36">
        <f t="shared" si="170"/>
        <v>-3.182280639625853E-14</v>
      </c>
      <c r="AJ272" s="36">
        <f t="shared" si="171"/>
        <v>-1.1475496851984192E-13</v>
      </c>
      <c r="AK272" s="36">
        <f t="shared" si="172"/>
        <v>6.0205999132795505</v>
      </c>
      <c r="AM272" s="36">
        <f t="shared" si="173"/>
        <v>0</v>
      </c>
      <c r="AN272" s="36">
        <f t="shared" si="158"/>
        <v>6.0205999132796242</v>
      </c>
      <c r="AO272" s="36" t="e">
        <f t="shared" si="159"/>
        <v>#N/A</v>
      </c>
      <c r="AP272" s="36" t="e">
        <f t="shared" si="160"/>
        <v>#N/A</v>
      </c>
      <c r="AR272" s="36">
        <f t="shared" si="174"/>
        <v>0</v>
      </c>
      <c r="AS272" s="36">
        <f t="shared" si="175"/>
        <v>6.0205999132795505</v>
      </c>
      <c r="AT272" s="36" t="e">
        <f t="shared" si="176"/>
        <v>#N/A</v>
      </c>
      <c r="AU272" s="36" t="e">
        <f t="shared" si="177"/>
        <v>#N/A</v>
      </c>
      <c r="AW272" s="37"/>
    </row>
    <row r="273" spans="2:49">
      <c r="B273" s="35"/>
      <c r="C273" s="36"/>
      <c r="D273" s="36"/>
      <c r="E273" s="37"/>
      <c r="F273" s="49">
        <v>269</v>
      </c>
      <c r="G273" s="49">
        <v>960.0193698162235</v>
      </c>
      <c r="H273" s="49">
        <v>960.0193698162235</v>
      </c>
      <c r="I273" s="49">
        <v>1.0416456494949993</v>
      </c>
      <c r="K273" s="49"/>
      <c r="L273" s="49">
        <f t="shared" si="161"/>
        <v>0</v>
      </c>
      <c r="M273" s="49">
        <f t="shared" si="151"/>
        <v>0</v>
      </c>
      <c r="N273" s="49">
        <f t="shared" si="152"/>
        <v>1</v>
      </c>
      <c r="O273" s="49">
        <f t="shared" si="153"/>
        <v>0</v>
      </c>
      <c r="Q273" s="49">
        <f t="shared" si="162"/>
        <v>2</v>
      </c>
      <c r="R273" s="49">
        <f t="shared" si="163"/>
        <v>0</v>
      </c>
      <c r="S273" s="49">
        <f t="shared" si="154"/>
        <v>2</v>
      </c>
      <c r="U273" s="49"/>
      <c r="V273" s="49">
        <f t="shared" si="164"/>
        <v>0</v>
      </c>
      <c r="W273" s="49">
        <f t="shared" si="155"/>
        <v>0</v>
      </c>
      <c r="X273" s="49">
        <f t="shared" si="165"/>
        <v>0.99999999999998679</v>
      </c>
      <c r="Y273" s="49">
        <f t="shared" si="166"/>
        <v>0</v>
      </c>
      <c r="AA273" s="49">
        <f t="shared" si="167"/>
        <v>1.9999999999999831</v>
      </c>
      <c r="AB273" s="49">
        <f t="shared" si="168"/>
        <v>0</v>
      </c>
      <c r="AC273" s="49">
        <f t="shared" si="156"/>
        <v>1.9999999999999831</v>
      </c>
      <c r="AE273" s="53">
        <v>0</v>
      </c>
      <c r="AF273" s="53">
        <f t="shared" si="169"/>
        <v>0</v>
      </c>
      <c r="AG273" s="53">
        <f t="shared" si="157"/>
        <v>6.0205999132796242</v>
      </c>
      <c r="AI273" s="53">
        <f t="shared" si="170"/>
        <v>-3.182280639625853E-14</v>
      </c>
      <c r="AJ273" s="53">
        <f t="shared" si="171"/>
        <v>-1.1475496851984192E-13</v>
      </c>
      <c r="AK273" s="53">
        <f t="shared" si="172"/>
        <v>6.0205999132795505</v>
      </c>
      <c r="AM273" s="53">
        <f t="shared" si="173"/>
        <v>0</v>
      </c>
      <c r="AN273" s="53">
        <f t="shared" si="158"/>
        <v>6.0205999132796242</v>
      </c>
      <c r="AO273" s="53" t="e">
        <f t="shared" si="159"/>
        <v>#N/A</v>
      </c>
      <c r="AP273" s="53" t="e">
        <f t="shared" si="160"/>
        <v>#N/A</v>
      </c>
      <c r="AR273" s="53">
        <f t="shared" si="174"/>
        <v>0</v>
      </c>
      <c r="AS273" s="53">
        <f t="shared" si="175"/>
        <v>6.0205999132795505</v>
      </c>
      <c r="AT273" s="53" t="e">
        <f t="shared" si="176"/>
        <v>#N/A</v>
      </c>
      <c r="AU273" s="53" t="e">
        <f t="shared" si="177"/>
        <v>#N/A</v>
      </c>
      <c r="AW273" s="37"/>
    </row>
    <row r="274" spans="2:49">
      <c r="B274" s="35"/>
      <c r="C274" s="36"/>
      <c r="D274" s="36"/>
      <c r="E274" s="37"/>
      <c r="F274" s="37">
        <v>270</v>
      </c>
      <c r="G274" s="37">
        <v>973.93505033172664</v>
      </c>
      <c r="H274" s="37">
        <v>973.93505033172664</v>
      </c>
      <c r="I274" s="52">
        <v>1.0267625132285727</v>
      </c>
      <c r="L274" s="37">
        <f t="shared" si="161"/>
        <v>0</v>
      </c>
      <c r="M274" s="37">
        <f t="shared" si="151"/>
        <v>0</v>
      </c>
      <c r="N274" s="37">
        <f t="shared" si="152"/>
        <v>1</v>
      </c>
      <c r="O274" s="37">
        <f t="shared" si="153"/>
        <v>0</v>
      </c>
      <c r="Q274" s="37">
        <f t="shared" si="162"/>
        <v>2</v>
      </c>
      <c r="R274" s="37">
        <f t="shared" si="163"/>
        <v>0</v>
      </c>
      <c r="S274" s="37">
        <f t="shared" si="154"/>
        <v>2</v>
      </c>
      <c r="V274" s="37">
        <f t="shared" si="164"/>
        <v>0</v>
      </c>
      <c r="W274" s="37">
        <f t="shared" si="155"/>
        <v>0</v>
      </c>
      <c r="X274" s="37">
        <f t="shared" si="165"/>
        <v>0.99999999999998679</v>
      </c>
      <c r="Y274" s="37">
        <f t="shared" si="166"/>
        <v>0</v>
      </c>
      <c r="AA274" s="37">
        <f t="shared" si="167"/>
        <v>1.9999999999999831</v>
      </c>
      <c r="AB274" s="37">
        <f t="shared" si="168"/>
        <v>0</v>
      </c>
      <c r="AC274" s="37">
        <f t="shared" si="156"/>
        <v>1.9999999999999831</v>
      </c>
      <c r="AE274" s="36">
        <v>0</v>
      </c>
      <c r="AF274" s="36">
        <f t="shared" si="169"/>
        <v>0</v>
      </c>
      <c r="AG274" s="36">
        <f t="shared" si="157"/>
        <v>6.0205999132796242</v>
      </c>
      <c r="AI274" s="36">
        <f t="shared" si="170"/>
        <v>-3.182280639625853E-14</v>
      </c>
      <c r="AJ274" s="36">
        <f t="shared" si="171"/>
        <v>-1.1475496851984192E-13</v>
      </c>
      <c r="AK274" s="36">
        <f t="shared" si="172"/>
        <v>6.0205999132795505</v>
      </c>
      <c r="AM274" s="36">
        <f t="shared" si="173"/>
        <v>0</v>
      </c>
      <c r="AN274" s="36">
        <f t="shared" si="158"/>
        <v>6.0205999132796242</v>
      </c>
      <c r="AO274" s="36" t="e">
        <f t="shared" si="159"/>
        <v>#N/A</v>
      </c>
      <c r="AP274" s="36" t="e">
        <f t="shared" si="160"/>
        <v>#N/A</v>
      </c>
      <c r="AR274" s="36">
        <f t="shared" si="174"/>
        <v>0</v>
      </c>
      <c r="AS274" s="36">
        <f t="shared" si="175"/>
        <v>6.0205999132795505</v>
      </c>
      <c r="AT274" s="36" t="e">
        <f t="shared" si="176"/>
        <v>#N/A</v>
      </c>
      <c r="AU274" s="36" t="e">
        <f t="shared" si="177"/>
        <v>#N/A</v>
      </c>
      <c r="AW274" s="37"/>
    </row>
    <row r="275" spans="2:49">
      <c r="B275" s="35"/>
      <c r="C275" s="36"/>
      <c r="D275" s="36"/>
      <c r="E275" s="37"/>
      <c r="F275" s="49">
        <v>271</v>
      </c>
      <c r="G275" s="49">
        <v>988.05244153172021</v>
      </c>
      <c r="H275" s="49">
        <v>988.05244153172021</v>
      </c>
      <c r="I275" s="49">
        <v>1.0120920286880302</v>
      </c>
      <c r="K275" s="49"/>
      <c r="L275" s="49">
        <f t="shared" si="161"/>
        <v>0</v>
      </c>
      <c r="M275" s="49">
        <f t="shared" si="151"/>
        <v>0</v>
      </c>
      <c r="N275" s="49">
        <f t="shared" si="152"/>
        <v>1</v>
      </c>
      <c r="O275" s="49">
        <f t="shared" si="153"/>
        <v>0</v>
      </c>
      <c r="Q275" s="49">
        <f t="shared" si="162"/>
        <v>2</v>
      </c>
      <c r="R275" s="49">
        <f t="shared" si="163"/>
        <v>0</v>
      </c>
      <c r="S275" s="49">
        <f t="shared" si="154"/>
        <v>2</v>
      </c>
      <c r="U275" s="49"/>
      <c r="V275" s="49">
        <f t="shared" si="164"/>
        <v>0</v>
      </c>
      <c r="W275" s="49">
        <f t="shared" si="155"/>
        <v>0</v>
      </c>
      <c r="X275" s="49">
        <f t="shared" si="165"/>
        <v>0.99999999999998679</v>
      </c>
      <c r="Y275" s="49">
        <f t="shared" si="166"/>
        <v>0</v>
      </c>
      <c r="AA275" s="49">
        <f t="shared" si="167"/>
        <v>1.9999999999999831</v>
      </c>
      <c r="AB275" s="49">
        <f t="shared" si="168"/>
        <v>0</v>
      </c>
      <c r="AC275" s="49">
        <f t="shared" si="156"/>
        <v>1.9999999999999831</v>
      </c>
      <c r="AE275" s="53">
        <v>0</v>
      </c>
      <c r="AF275" s="53">
        <f t="shared" si="169"/>
        <v>0</v>
      </c>
      <c r="AG275" s="53">
        <f t="shared" si="157"/>
        <v>6.0205999132796242</v>
      </c>
      <c r="AI275" s="53">
        <f t="shared" si="170"/>
        <v>-3.182280639625853E-14</v>
      </c>
      <c r="AJ275" s="53">
        <f t="shared" si="171"/>
        <v>-1.1475496851984192E-13</v>
      </c>
      <c r="AK275" s="53">
        <f t="shared" si="172"/>
        <v>6.0205999132795505</v>
      </c>
      <c r="AM275" s="53">
        <f t="shared" si="173"/>
        <v>0</v>
      </c>
      <c r="AN275" s="53">
        <f t="shared" si="158"/>
        <v>6.0205999132796242</v>
      </c>
      <c r="AO275" s="53" t="e">
        <f t="shared" si="159"/>
        <v>#N/A</v>
      </c>
      <c r="AP275" s="53" t="e">
        <f t="shared" si="160"/>
        <v>#N/A</v>
      </c>
      <c r="AR275" s="53">
        <f t="shared" si="174"/>
        <v>0</v>
      </c>
      <c r="AS275" s="53">
        <f t="shared" si="175"/>
        <v>6.0205999132795505</v>
      </c>
      <c r="AT275" s="53" t="e">
        <f t="shared" si="176"/>
        <v>#N/A</v>
      </c>
      <c r="AU275" s="53" t="e">
        <f t="shared" si="177"/>
        <v>#N/A</v>
      </c>
      <c r="AW275" s="37"/>
    </row>
    <row r="276" spans="2:49">
      <c r="B276" s="35"/>
      <c r="C276" s="36"/>
      <c r="D276" s="36"/>
      <c r="E276" s="37"/>
      <c r="F276" s="37">
        <v>272</v>
      </c>
      <c r="G276" s="37">
        <v>1002.3744672545447</v>
      </c>
      <c r="H276" s="37" t="s">
        <v>13</v>
      </c>
      <c r="I276" s="52">
        <v>0.99763115748443965</v>
      </c>
      <c r="L276" s="37">
        <f t="shared" si="161"/>
        <v>0</v>
      </c>
      <c r="M276" s="37">
        <f t="shared" si="151"/>
        <v>0</v>
      </c>
      <c r="N276" s="37">
        <f t="shared" si="152"/>
        <v>1</v>
      </c>
      <c r="O276" s="37">
        <f t="shared" si="153"/>
        <v>0</v>
      </c>
      <c r="Q276" s="37">
        <f t="shared" si="162"/>
        <v>2</v>
      </c>
      <c r="R276" s="37">
        <f t="shared" si="163"/>
        <v>0</v>
      </c>
      <c r="S276" s="37">
        <f t="shared" si="154"/>
        <v>2</v>
      </c>
      <c r="V276" s="37">
        <f t="shared" si="164"/>
        <v>0</v>
      </c>
      <c r="W276" s="37">
        <f t="shared" si="155"/>
        <v>0</v>
      </c>
      <c r="X276" s="37">
        <f t="shared" si="165"/>
        <v>0.99999999999998679</v>
      </c>
      <c r="Y276" s="37">
        <f t="shared" si="166"/>
        <v>0</v>
      </c>
      <c r="AA276" s="37">
        <f t="shared" si="167"/>
        <v>1.9999999999999831</v>
      </c>
      <c r="AB276" s="37">
        <f t="shared" si="168"/>
        <v>0</v>
      </c>
      <c r="AC276" s="37">
        <f t="shared" si="156"/>
        <v>1.9999999999999831</v>
      </c>
      <c r="AE276" s="36">
        <v>0</v>
      </c>
      <c r="AF276" s="36">
        <f t="shared" si="169"/>
        <v>0</v>
      </c>
      <c r="AG276" s="36">
        <f t="shared" si="157"/>
        <v>6.0205999132796242</v>
      </c>
      <c r="AI276" s="36">
        <f t="shared" si="170"/>
        <v>-3.182280639625853E-14</v>
      </c>
      <c r="AJ276" s="36">
        <f t="shared" si="171"/>
        <v>-1.1475496851984192E-13</v>
      </c>
      <c r="AK276" s="36">
        <f t="shared" si="172"/>
        <v>6.0205999132795505</v>
      </c>
      <c r="AM276" s="36">
        <f t="shared" si="173"/>
        <v>0</v>
      </c>
      <c r="AN276" s="36">
        <f t="shared" si="158"/>
        <v>6.0205999132796242</v>
      </c>
      <c r="AO276" s="36" t="e">
        <f t="shared" si="159"/>
        <v>#N/A</v>
      </c>
      <c r="AP276" s="36" t="e">
        <f t="shared" si="160"/>
        <v>#N/A</v>
      </c>
      <c r="AR276" s="36">
        <f t="shared" si="174"/>
        <v>0</v>
      </c>
      <c r="AS276" s="36">
        <f t="shared" si="175"/>
        <v>6.0205999132795505</v>
      </c>
      <c r="AT276" s="36" t="e">
        <f t="shared" si="176"/>
        <v>#N/A</v>
      </c>
      <c r="AU276" s="36" t="e">
        <f t="shared" si="177"/>
        <v>#N/A</v>
      </c>
      <c r="AW276" s="37"/>
    </row>
    <row r="277" spans="2:49">
      <c r="B277" s="35"/>
      <c r="C277" s="36"/>
      <c r="D277" s="36"/>
      <c r="E277" s="37"/>
      <c r="F277" s="49">
        <v>273</v>
      </c>
      <c r="G277" s="49">
        <v>1016.9040937201884</v>
      </c>
      <c r="H277" s="49">
        <v>1016.9040937201884</v>
      </c>
      <c r="I277" s="49">
        <v>0.98337690464166849</v>
      </c>
      <c r="K277" s="49"/>
      <c r="L277" s="49">
        <f t="shared" si="161"/>
        <v>0</v>
      </c>
      <c r="M277" s="49">
        <f t="shared" si="151"/>
        <v>0</v>
      </c>
      <c r="N277" s="49">
        <f t="shared" si="152"/>
        <v>1</v>
      </c>
      <c r="O277" s="49">
        <f t="shared" si="153"/>
        <v>0</v>
      </c>
      <c r="Q277" s="49">
        <f t="shared" si="162"/>
        <v>2</v>
      </c>
      <c r="R277" s="49">
        <f t="shared" si="163"/>
        <v>0</v>
      </c>
      <c r="S277" s="49">
        <f t="shared" si="154"/>
        <v>2</v>
      </c>
      <c r="U277" s="49"/>
      <c r="V277" s="49">
        <f t="shared" si="164"/>
        <v>0</v>
      </c>
      <c r="W277" s="49">
        <f t="shared" si="155"/>
        <v>0</v>
      </c>
      <c r="X277" s="49">
        <f t="shared" si="165"/>
        <v>0.99999999999998679</v>
      </c>
      <c r="Y277" s="49">
        <f t="shared" si="166"/>
        <v>0</v>
      </c>
      <c r="AA277" s="49">
        <f t="shared" si="167"/>
        <v>1.9999999999999831</v>
      </c>
      <c r="AB277" s="49">
        <f t="shared" si="168"/>
        <v>0</v>
      </c>
      <c r="AC277" s="49">
        <f t="shared" si="156"/>
        <v>1.9999999999999831</v>
      </c>
      <c r="AE277" s="53">
        <v>0</v>
      </c>
      <c r="AF277" s="53">
        <f t="shared" si="169"/>
        <v>0</v>
      </c>
      <c r="AG277" s="53">
        <f t="shared" si="157"/>
        <v>6.0205999132796242</v>
      </c>
      <c r="AI277" s="53">
        <f t="shared" si="170"/>
        <v>-3.182280639625853E-14</v>
      </c>
      <c r="AJ277" s="53">
        <f t="shared" si="171"/>
        <v>-1.1475496851984192E-13</v>
      </c>
      <c r="AK277" s="53">
        <f t="shared" si="172"/>
        <v>6.0205999132795505</v>
      </c>
      <c r="AM277" s="53">
        <f t="shared" si="173"/>
        <v>0</v>
      </c>
      <c r="AN277" s="53">
        <f t="shared" si="158"/>
        <v>6.0205999132796242</v>
      </c>
      <c r="AO277" s="53" t="e">
        <f t="shared" si="159"/>
        <v>#N/A</v>
      </c>
      <c r="AP277" s="53" t="e">
        <f t="shared" si="160"/>
        <v>#N/A</v>
      </c>
      <c r="AR277" s="53">
        <f t="shared" si="174"/>
        <v>0</v>
      </c>
      <c r="AS277" s="53">
        <f t="shared" si="175"/>
        <v>6.0205999132795505</v>
      </c>
      <c r="AT277" s="53" t="e">
        <f t="shared" si="176"/>
        <v>#N/A</v>
      </c>
      <c r="AU277" s="53" t="e">
        <f t="shared" si="177"/>
        <v>#N/A</v>
      </c>
      <c r="AW277" s="37"/>
    </row>
    <row r="278" spans="2:49">
      <c r="B278" s="35"/>
      <c r="C278" s="36"/>
      <c r="D278" s="36"/>
      <c r="E278" s="37"/>
      <c r="F278" s="37">
        <v>274</v>
      </c>
      <c r="G278" s="37">
        <v>1031.6443301446113</v>
      </c>
      <c r="H278" s="37">
        <v>1031.6443301446113</v>
      </c>
      <c r="I278" s="52">
        <v>0.96932631797610369</v>
      </c>
      <c r="L278" s="37">
        <f t="shared" si="161"/>
        <v>0</v>
      </c>
      <c r="M278" s="37">
        <f t="shared" si="151"/>
        <v>0</v>
      </c>
      <c r="N278" s="37">
        <f t="shared" si="152"/>
        <v>1</v>
      </c>
      <c r="O278" s="37">
        <f t="shared" si="153"/>
        <v>0</v>
      </c>
      <c r="Q278" s="37">
        <f t="shared" si="162"/>
        <v>2</v>
      </c>
      <c r="R278" s="37">
        <f t="shared" si="163"/>
        <v>0</v>
      </c>
      <c r="S278" s="37">
        <f t="shared" si="154"/>
        <v>2</v>
      </c>
      <c r="V278" s="37">
        <f t="shared" si="164"/>
        <v>0</v>
      </c>
      <c r="W278" s="37">
        <f t="shared" si="155"/>
        <v>0</v>
      </c>
      <c r="X278" s="37">
        <f t="shared" si="165"/>
        <v>0.99999999999998679</v>
      </c>
      <c r="Y278" s="37">
        <f t="shared" si="166"/>
        <v>0</v>
      </c>
      <c r="AA278" s="37">
        <f t="shared" si="167"/>
        <v>1.9999999999999831</v>
      </c>
      <c r="AB278" s="37">
        <f t="shared" si="168"/>
        <v>0</v>
      </c>
      <c r="AC278" s="37">
        <f t="shared" si="156"/>
        <v>1.9999999999999831</v>
      </c>
      <c r="AE278" s="36">
        <v>0</v>
      </c>
      <c r="AF278" s="36">
        <f t="shared" si="169"/>
        <v>0</v>
      </c>
      <c r="AG278" s="36">
        <f t="shared" si="157"/>
        <v>6.0205999132796242</v>
      </c>
      <c r="AI278" s="36">
        <f t="shared" si="170"/>
        <v>-3.182280639625853E-14</v>
      </c>
      <c r="AJ278" s="36">
        <f t="shared" si="171"/>
        <v>-1.1475496851984192E-13</v>
      </c>
      <c r="AK278" s="36">
        <f t="shared" si="172"/>
        <v>6.0205999132795505</v>
      </c>
      <c r="AM278" s="36">
        <f t="shared" si="173"/>
        <v>0</v>
      </c>
      <c r="AN278" s="36">
        <f t="shared" si="158"/>
        <v>6.0205999132796242</v>
      </c>
      <c r="AO278" s="36" t="e">
        <f t="shared" si="159"/>
        <v>#N/A</v>
      </c>
      <c r="AP278" s="36" t="e">
        <f t="shared" si="160"/>
        <v>#N/A</v>
      </c>
      <c r="AR278" s="36">
        <f t="shared" si="174"/>
        <v>0</v>
      </c>
      <c r="AS278" s="36">
        <f t="shared" si="175"/>
        <v>6.0205999132795505</v>
      </c>
      <c r="AT278" s="36" t="e">
        <f t="shared" si="176"/>
        <v>#N/A</v>
      </c>
      <c r="AU278" s="36" t="e">
        <f t="shared" si="177"/>
        <v>#N/A</v>
      </c>
      <c r="AW278" s="37"/>
    </row>
    <row r="279" spans="2:49">
      <c r="B279" s="35"/>
      <c r="C279" s="36"/>
      <c r="D279" s="36"/>
      <c r="E279" s="37"/>
      <c r="F279" s="49">
        <v>275</v>
      </c>
      <c r="G279" s="49">
        <v>1046.5982293629897</v>
      </c>
      <c r="H279" s="49">
        <v>1046.5982293629897</v>
      </c>
      <c r="I279" s="49">
        <v>0.95547648748521996</v>
      </c>
      <c r="K279" s="49"/>
      <c r="L279" s="49">
        <f t="shared" si="161"/>
        <v>0</v>
      </c>
      <c r="M279" s="49">
        <f t="shared" si="151"/>
        <v>0</v>
      </c>
      <c r="N279" s="49">
        <f t="shared" si="152"/>
        <v>1</v>
      </c>
      <c r="O279" s="49">
        <f t="shared" si="153"/>
        <v>0</v>
      </c>
      <c r="Q279" s="49">
        <f t="shared" si="162"/>
        <v>2</v>
      </c>
      <c r="R279" s="49">
        <f t="shared" si="163"/>
        <v>0</v>
      </c>
      <c r="S279" s="49">
        <f t="shared" si="154"/>
        <v>2</v>
      </c>
      <c r="U279" s="49"/>
      <c r="V279" s="49">
        <f t="shared" si="164"/>
        <v>0</v>
      </c>
      <c r="W279" s="49">
        <f t="shared" si="155"/>
        <v>0</v>
      </c>
      <c r="X279" s="49">
        <f t="shared" si="165"/>
        <v>0.99999999999998679</v>
      </c>
      <c r="Y279" s="49">
        <f t="shared" si="166"/>
        <v>0</v>
      </c>
      <c r="AA279" s="49">
        <f t="shared" si="167"/>
        <v>1.9999999999999831</v>
      </c>
      <c r="AB279" s="49">
        <f t="shared" si="168"/>
        <v>0</v>
      </c>
      <c r="AC279" s="49">
        <f t="shared" si="156"/>
        <v>1.9999999999999831</v>
      </c>
      <c r="AE279" s="53">
        <v>0</v>
      </c>
      <c r="AF279" s="53">
        <f t="shared" si="169"/>
        <v>0</v>
      </c>
      <c r="AG279" s="53">
        <f t="shared" si="157"/>
        <v>6.0205999132796242</v>
      </c>
      <c r="AI279" s="53">
        <f t="shared" si="170"/>
        <v>-3.182280639625853E-14</v>
      </c>
      <c r="AJ279" s="53">
        <f t="shared" si="171"/>
        <v>-1.1475496851984192E-13</v>
      </c>
      <c r="AK279" s="53">
        <f t="shared" si="172"/>
        <v>6.0205999132795505</v>
      </c>
      <c r="AM279" s="53">
        <f t="shared" si="173"/>
        <v>0</v>
      </c>
      <c r="AN279" s="53">
        <f t="shared" si="158"/>
        <v>6.0205999132796242</v>
      </c>
      <c r="AO279" s="53" t="e">
        <f t="shared" si="159"/>
        <v>#N/A</v>
      </c>
      <c r="AP279" s="53" t="e">
        <f t="shared" si="160"/>
        <v>#N/A</v>
      </c>
      <c r="AR279" s="53">
        <f t="shared" si="174"/>
        <v>0</v>
      </c>
      <c r="AS279" s="53">
        <f t="shared" si="175"/>
        <v>6.0205999132795505</v>
      </c>
      <c r="AT279" s="53" t="e">
        <f t="shared" si="176"/>
        <v>#N/A</v>
      </c>
      <c r="AU279" s="53" t="e">
        <f t="shared" si="177"/>
        <v>#N/A</v>
      </c>
      <c r="AW279" s="37"/>
    </row>
    <row r="280" spans="2:49">
      <c r="B280" s="35"/>
      <c r="C280" s="36"/>
      <c r="D280" s="36"/>
      <c r="E280" s="37"/>
      <c r="F280" s="37">
        <v>276</v>
      </c>
      <c r="G280" s="37">
        <v>1061.7688884619772</v>
      </c>
      <c r="H280" s="37">
        <v>1061.7688884619772</v>
      </c>
      <c r="I280" s="52">
        <v>0.94182454474489985</v>
      </c>
      <c r="L280" s="37">
        <f t="shared" si="161"/>
        <v>0</v>
      </c>
      <c r="M280" s="37">
        <f t="shared" si="151"/>
        <v>0</v>
      </c>
      <c r="N280" s="37">
        <f t="shared" si="152"/>
        <v>1</v>
      </c>
      <c r="O280" s="37">
        <f t="shared" si="153"/>
        <v>0</v>
      </c>
      <c r="Q280" s="37">
        <f t="shared" si="162"/>
        <v>2</v>
      </c>
      <c r="R280" s="37">
        <f t="shared" si="163"/>
        <v>0</v>
      </c>
      <c r="S280" s="37">
        <f t="shared" si="154"/>
        <v>2</v>
      </c>
      <c r="V280" s="37">
        <f t="shared" si="164"/>
        <v>0</v>
      </c>
      <c r="W280" s="37">
        <f t="shared" si="155"/>
        <v>0</v>
      </c>
      <c r="X280" s="37">
        <f t="shared" si="165"/>
        <v>0.99999999999998679</v>
      </c>
      <c r="Y280" s="37">
        <f t="shared" si="166"/>
        <v>0</v>
      </c>
      <c r="AA280" s="37">
        <f t="shared" si="167"/>
        <v>1.9999999999999831</v>
      </c>
      <c r="AB280" s="37">
        <f t="shared" si="168"/>
        <v>0</v>
      </c>
      <c r="AC280" s="37">
        <f t="shared" si="156"/>
        <v>1.9999999999999831</v>
      </c>
      <c r="AE280" s="36">
        <v>0</v>
      </c>
      <c r="AF280" s="36">
        <f t="shared" si="169"/>
        <v>0</v>
      </c>
      <c r="AG280" s="36">
        <f t="shared" si="157"/>
        <v>6.0205999132796242</v>
      </c>
      <c r="AI280" s="36">
        <f t="shared" si="170"/>
        <v>-3.182280639625853E-14</v>
      </c>
      <c r="AJ280" s="36">
        <f t="shared" si="171"/>
        <v>-1.1475496851984192E-13</v>
      </c>
      <c r="AK280" s="36">
        <f t="shared" si="172"/>
        <v>6.0205999132795505</v>
      </c>
      <c r="AM280" s="36">
        <f t="shared" si="173"/>
        <v>0</v>
      </c>
      <c r="AN280" s="36">
        <f t="shared" si="158"/>
        <v>6.0205999132796242</v>
      </c>
      <c r="AO280" s="36" t="e">
        <f t="shared" si="159"/>
        <v>#N/A</v>
      </c>
      <c r="AP280" s="36" t="e">
        <f t="shared" si="160"/>
        <v>#N/A</v>
      </c>
      <c r="AR280" s="36">
        <f t="shared" si="174"/>
        <v>0</v>
      </c>
      <c r="AS280" s="36">
        <f t="shared" si="175"/>
        <v>6.0205999132795505</v>
      </c>
      <c r="AT280" s="36" t="e">
        <f t="shared" si="176"/>
        <v>#N/A</v>
      </c>
      <c r="AU280" s="36" t="e">
        <f t="shared" si="177"/>
        <v>#N/A</v>
      </c>
      <c r="AW280" s="37"/>
    </row>
    <row r="281" spans="2:49">
      <c r="B281" s="35"/>
      <c r="C281" s="36"/>
      <c r="D281" s="36"/>
      <c r="E281" s="37"/>
      <c r="F281" s="49">
        <v>277</v>
      </c>
      <c r="G281" s="49">
        <v>1077.159449421144</v>
      </c>
      <c r="H281" s="49">
        <v>1077.159449421144</v>
      </c>
      <c r="I281" s="49">
        <v>0.92836766231535284</v>
      </c>
      <c r="K281" s="49"/>
      <c r="L281" s="49">
        <f t="shared" si="161"/>
        <v>0</v>
      </c>
      <c r="M281" s="49">
        <f t="shared" si="151"/>
        <v>0</v>
      </c>
      <c r="N281" s="49">
        <f t="shared" si="152"/>
        <v>1</v>
      </c>
      <c r="O281" s="49">
        <f t="shared" si="153"/>
        <v>0</v>
      </c>
      <c r="Q281" s="49">
        <f t="shared" si="162"/>
        <v>2</v>
      </c>
      <c r="R281" s="49">
        <f t="shared" si="163"/>
        <v>0</v>
      </c>
      <c r="S281" s="49">
        <f t="shared" si="154"/>
        <v>2</v>
      </c>
      <c r="U281" s="49"/>
      <c r="V281" s="49">
        <f t="shared" si="164"/>
        <v>0</v>
      </c>
      <c r="W281" s="49">
        <f t="shared" si="155"/>
        <v>0</v>
      </c>
      <c r="X281" s="49">
        <f t="shared" si="165"/>
        <v>0.99999999999998679</v>
      </c>
      <c r="Y281" s="49">
        <f t="shared" si="166"/>
        <v>0</v>
      </c>
      <c r="AA281" s="49">
        <f t="shared" si="167"/>
        <v>1.9999999999999831</v>
      </c>
      <c r="AB281" s="49">
        <f t="shared" si="168"/>
        <v>0</v>
      </c>
      <c r="AC281" s="49">
        <f t="shared" si="156"/>
        <v>1.9999999999999831</v>
      </c>
      <c r="AE281" s="53">
        <v>0</v>
      </c>
      <c r="AF281" s="53">
        <f t="shared" si="169"/>
        <v>0</v>
      </c>
      <c r="AG281" s="53">
        <f t="shared" si="157"/>
        <v>6.0205999132796242</v>
      </c>
      <c r="AI281" s="53">
        <f t="shared" si="170"/>
        <v>-3.182280639625853E-14</v>
      </c>
      <c r="AJ281" s="53">
        <f t="shared" si="171"/>
        <v>-1.1475496851984192E-13</v>
      </c>
      <c r="AK281" s="53">
        <f t="shared" si="172"/>
        <v>6.0205999132795505</v>
      </c>
      <c r="AM281" s="53">
        <f t="shared" si="173"/>
        <v>0</v>
      </c>
      <c r="AN281" s="53">
        <f t="shared" si="158"/>
        <v>6.0205999132796242</v>
      </c>
      <c r="AO281" s="53" t="e">
        <f t="shared" si="159"/>
        <v>#N/A</v>
      </c>
      <c r="AP281" s="53" t="e">
        <f t="shared" si="160"/>
        <v>#N/A</v>
      </c>
      <c r="AR281" s="53">
        <f t="shared" si="174"/>
        <v>0</v>
      </c>
      <c r="AS281" s="53">
        <f t="shared" si="175"/>
        <v>6.0205999132795505</v>
      </c>
      <c r="AT281" s="53" t="e">
        <f t="shared" si="176"/>
        <v>#N/A</v>
      </c>
      <c r="AU281" s="53" t="e">
        <f t="shared" si="177"/>
        <v>#N/A</v>
      </c>
      <c r="AW281" s="37"/>
    </row>
    <row r="282" spans="2:49">
      <c r="B282" s="35"/>
      <c r="C282" s="36"/>
      <c r="D282" s="36"/>
      <c r="E282" s="37"/>
      <c r="F282" s="37">
        <v>278</v>
      </c>
      <c r="G282" s="37">
        <v>1092.7730997637086</v>
      </c>
      <c r="H282" s="37">
        <v>1092.7730997637086</v>
      </c>
      <c r="I282" s="52">
        <v>0.91510305315552787</v>
      </c>
      <c r="L282" s="37">
        <f t="shared" si="161"/>
        <v>0</v>
      </c>
      <c r="M282" s="37">
        <f t="shared" si="151"/>
        <v>0</v>
      </c>
      <c r="N282" s="37">
        <f t="shared" si="152"/>
        <v>1</v>
      </c>
      <c r="O282" s="37">
        <f t="shared" si="153"/>
        <v>0</v>
      </c>
      <c r="Q282" s="37">
        <f t="shared" si="162"/>
        <v>2</v>
      </c>
      <c r="R282" s="37">
        <f t="shared" si="163"/>
        <v>0</v>
      </c>
      <c r="S282" s="37">
        <f t="shared" si="154"/>
        <v>2</v>
      </c>
      <c r="V282" s="37">
        <f t="shared" si="164"/>
        <v>0</v>
      </c>
      <c r="W282" s="37">
        <f t="shared" si="155"/>
        <v>0</v>
      </c>
      <c r="X282" s="37">
        <f t="shared" si="165"/>
        <v>0.99999999999998679</v>
      </c>
      <c r="Y282" s="37">
        <f t="shared" si="166"/>
        <v>0</v>
      </c>
      <c r="AA282" s="37">
        <f t="shared" si="167"/>
        <v>1.9999999999999831</v>
      </c>
      <c r="AB282" s="37">
        <f t="shared" si="168"/>
        <v>0</v>
      </c>
      <c r="AC282" s="37">
        <f t="shared" si="156"/>
        <v>1.9999999999999831</v>
      </c>
      <c r="AE282" s="36">
        <v>0</v>
      </c>
      <c r="AF282" s="36">
        <f t="shared" si="169"/>
        <v>0</v>
      </c>
      <c r="AG282" s="36">
        <f t="shared" si="157"/>
        <v>6.0205999132796242</v>
      </c>
      <c r="AI282" s="36">
        <f t="shared" si="170"/>
        <v>-3.182280639625853E-14</v>
      </c>
      <c r="AJ282" s="36">
        <f t="shared" si="171"/>
        <v>-1.1475496851984192E-13</v>
      </c>
      <c r="AK282" s="36">
        <f t="shared" si="172"/>
        <v>6.0205999132795505</v>
      </c>
      <c r="AM282" s="36">
        <f t="shared" si="173"/>
        <v>0</v>
      </c>
      <c r="AN282" s="36">
        <f t="shared" si="158"/>
        <v>6.0205999132796242</v>
      </c>
      <c r="AO282" s="36" t="e">
        <f t="shared" si="159"/>
        <v>#N/A</v>
      </c>
      <c r="AP282" s="36" t="e">
        <f t="shared" si="160"/>
        <v>#N/A</v>
      </c>
      <c r="AR282" s="36">
        <f t="shared" si="174"/>
        <v>0</v>
      </c>
      <c r="AS282" s="36">
        <f t="shared" si="175"/>
        <v>6.0205999132795505</v>
      </c>
      <c r="AT282" s="36" t="e">
        <f t="shared" si="176"/>
        <v>#N/A</v>
      </c>
      <c r="AU282" s="36" t="e">
        <f t="shared" si="177"/>
        <v>#N/A</v>
      </c>
      <c r="AW282" s="37"/>
    </row>
    <row r="283" spans="2:49">
      <c r="B283" s="35"/>
      <c r="C283" s="36"/>
      <c r="D283" s="36"/>
      <c r="E283" s="37"/>
      <c r="F283" s="49">
        <v>279</v>
      </c>
      <c r="G283" s="49">
        <v>1108.6130732167014</v>
      </c>
      <c r="H283" s="49">
        <v>1108.6130732167014</v>
      </c>
      <c r="I283" s="49">
        <v>0.90202797004589286</v>
      </c>
      <c r="K283" s="49"/>
      <c r="L283" s="49">
        <f t="shared" si="161"/>
        <v>0</v>
      </c>
      <c r="M283" s="49">
        <f t="shared" si="151"/>
        <v>0</v>
      </c>
      <c r="N283" s="49">
        <f t="shared" si="152"/>
        <v>1</v>
      </c>
      <c r="O283" s="49">
        <f t="shared" si="153"/>
        <v>0</v>
      </c>
      <c r="Q283" s="49">
        <f t="shared" si="162"/>
        <v>2</v>
      </c>
      <c r="R283" s="49">
        <f t="shared" si="163"/>
        <v>0</v>
      </c>
      <c r="S283" s="49">
        <f t="shared" si="154"/>
        <v>2</v>
      </c>
      <c r="U283" s="49"/>
      <c r="V283" s="49">
        <f t="shared" si="164"/>
        <v>0</v>
      </c>
      <c r="W283" s="49">
        <f t="shared" si="155"/>
        <v>0</v>
      </c>
      <c r="X283" s="49">
        <f t="shared" si="165"/>
        <v>0.99999999999998679</v>
      </c>
      <c r="Y283" s="49">
        <f t="shared" si="166"/>
        <v>0</v>
      </c>
      <c r="AA283" s="49">
        <f t="shared" si="167"/>
        <v>1.9999999999999831</v>
      </c>
      <c r="AB283" s="49">
        <f t="shared" si="168"/>
        <v>0</v>
      </c>
      <c r="AC283" s="49">
        <f t="shared" si="156"/>
        <v>1.9999999999999831</v>
      </c>
      <c r="AE283" s="53">
        <v>0</v>
      </c>
      <c r="AF283" s="53">
        <f t="shared" si="169"/>
        <v>0</v>
      </c>
      <c r="AG283" s="53">
        <f t="shared" si="157"/>
        <v>6.0205999132796242</v>
      </c>
      <c r="AI283" s="53">
        <f t="shared" si="170"/>
        <v>-3.182280639625853E-14</v>
      </c>
      <c r="AJ283" s="53">
        <f t="shared" si="171"/>
        <v>-1.1475496851984192E-13</v>
      </c>
      <c r="AK283" s="53">
        <f t="shared" si="172"/>
        <v>6.0205999132795505</v>
      </c>
      <c r="AM283" s="53">
        <f t="shared" si="173"/>
        <v>0</v>
      </c>
      <c r="AN283" s="53">
        <f t="shared" si="158"/>
        <v>6.0205999132796242</v>
      </c>
      <c r="AO283" s="53" t="e">
        <f t="shared" si="159"/>
        <v>#N/A</v>
      </c>
      <c r="AP283" s="53" t="e">
        <f t="shared" si="160"/>
        <v>#N/A</v>
      </c>
      <c r="AR283" s="53">
        <f t="shared" si="174"/>
        <v>0</v>
      </c>
      <c r="AS283" s="53">
        <f t="shared" si="175"/>
        <v>6.0205999132795505</v>
      </c>
      <c r="AT283" s="53" t="e">
        <f t="shared" si="176"/>
        <v>#N/A</v>
      </c>
      <c r="AU283" s="53" t="e">
        <f t="shared" si="177"/>
        <v>#N/A</v>
      </c>
      <c r="AW283" s="37"/>
    </row>
    <row r="284" spans="2:49">
      <c r="B284" s="35"/>
      <c r="C284" s="36"/>
      <c r="D284" s="36"/>
      <c r="E284" s="37"/>
      <c r="F284" s="37">
        <v>280</v>
      </c>
      <c r="G284" s="37">
        <v>1124.6826503806983</v>
      </c>
      <c r="H284" s="37">
        <v>1124.6826503806983</v>
      </c>
      <c r="I284" s="52">
        <v>0.88913970501946127</v>
      </c>
      <c r="L284" s="37">
        <f t="shared" si="161"/>
        <v>0</v>
      </c>
      <c r="M284" s="37">
        <f t="shared" si="151"/>
        <v>0</v>
      </c>
      <c r="N284" s="37">
        <f t="shared" si="152"/>
        <v>1</v>
      </c>
      <c r="O284" s="37">
        <f t="shared" si="153"/>
        <v>0</v>
      </c>
      <c r="Q284" s="37">
        <f t="shared" si="162"/>
        <v>2</v>
      </c>
      <c r="R284" s="37">
        <f t="shared" si="163"/>
        <v>0</v>
      </c>
      <c r="S284" s="37">
        <f t="shared" si="154"/>
        <v>2</v>
      </c>
      <c r="V284" s="37">
        <f t="shared" si="164"/>
        <v>0</v>
      </c>
      <c r="W284" s="37">
        <f t="shared" si="155"/>
        <v>0</v>
      </c>
      <c r="X284" s="37">
        <f t="shared" si="165"/>
        <v>0.99999999999998679</v>
      </c>
      <c r="Y284" s="37">
        <f t="shared" si="166"/>
        <v>0</v>
      </c>
      <c r="AA284" s="37">
        <f t="shared" si="167"/>
        <v>1.9999999999999831</v>
      </c>
      <c r="AB284" s="37">
        <f t="shared" si="168"/>
        <v>0</v>
      </c>
      <c r="AC284" s="37">
        <f t="shared" si="156"/>
        <v>1.9999999999999831</v>
      </c>
      <c r="AE284" s="36">
        <v>0</v>
      </c>
      <c r="AF284" s="36">
        <f t="shared" si="169"/>
        <v>0</v>
      </c>
      <c r="AG284" s="36">
        <f t="shared" si="157"/>
        <v>6.0205999132796242</v>
      </c>
      <c r="AI284" s="36">
        <f t="shared" si="170"/>
        <v>-3.182280639625853E-14</v>
      </c>
      <c r="AJ284" s="36">
        <f t="shared" si="171"/>
        <v>-1.1475496851984192E-13</v>
      </c>
      <c r="AK284" s="36">
        <f t="shared" si="172"/>
        <v>6.0205999132795505</v>
      </c>
      <c r="AM284" s="36">
        <f t="shared" si="173"/>
        <v>0</v>
      </c>
      <c r="AN284" s="36">
        <f t="shared" si="158"/>
        <v>6.0205999132796242</v>
      </c>
      <c r="AO284" s="36" t="e">
        <f t="shared" si="159"/>
        <v>#N/A</v>
      </c>
      <c r="AP284" s="36" t="e">
        <f t="shared" si="160"/>
        <v>#N/A</v>
      </c>
      <c r="AR284" s="36">
        <f t="shared" si="174"/>
        <v>0</v>
      </c>
      <c r="AS284" s="36">
        <f t="shared" si="175"/>
        <v>6.0205999132795505</v>
      </c>
      <c r="AT284" s="36" t="e">
        <f t="shared" si="176"/>
        <v>#N/A</v>
      </c>
      <c r="AU284" s="36" t="e">
        <f t="shared" si="177"/>
        <v>#N/A</v>
      </c>
      <c r="AW284" s="37"/>
    </row>
    <row r="285" spans="2:49">
      <c r="B285" s="35"/>
      <c r="C285" s="36"/>
      <c r="D285" s="36"/>
      <c r="E285" s="37"/>
      <c r="F285" s="49">
        <v>281</v>
      </c>
      <c r="G285" s="49">
        <v>1140.985159409265</v>
      </c>
      <c r="H285" s="49">
        <v>1140.985159409265</v>
      </c>
      <c r="I285" s="49">
        <v>0.87643558880094563</v>
      </c>
      <c r="K285" s="49"/>
      <c r="L285" s="49">
        <f t="shared" si="161"/>
        <v>0</v>
      </c>
      <c r="M285" s="49">
        <f t="shared" si="151"/>
        <v>0</v>
      </c>
      <c r="N285" s="49">
        <f t="shared" si="152"/>
        <v>1</v>
      </c>
      <c r="O285" s="49">
        <f t="shared" si="153"/>
        <v>0</v>
      </c>
      <c r="Q285" s="49">
        <f t="shared" si="162"/>
        <v>2</v>
      </c>
      <c r="R285" s="49">
        <f t="shared" si="163"/>
        <v>0</v>
      </c>
      <c r="S285" s="49">
        <f t="shared" si="154"/>
        <v>2</v>
      </c>
      <c r="U285" s="49"/>
      <c r="V285" s="49">
        <f t="shared" si="164"/>
        <v>0</v>
      </c>
      <c r="W285" s="49">
        <f t="shared" si="155"/>
        <v>0</v>
      </c>
      <c r="X285" s="49">
        <f t="shared" si="165"/>
        <v>0.99999999999998679</v>
      </c>
      <c r="Y285" s="49">
        <f t="shared" si="166"/>
        <v>0</v>
      </c>
      <c r="AA285" s="49">
        <f t="shared" si="167"/>
        <v>1.9999999999999831</v>
      </c>
      <c r="AB285" s="49">
        <f t="shared" si="168"/>
        <v>0</v>
      </c>
      <c r="AC285" s="49">
        <f t="shared" si="156"/>
        <v>1.9999999999999831</v>
      </c>
      <c r="AE285" s="53">
        <v>0</v>
      </c>
      <c r="AF285" s="53">
        <f t="shared" si="169"/>
        <v>0</v>
      </c>
      <c r="AG285" s="53">
        <f t="shared" si="157"/>
        <v>6.0205999132796242</v>
      </c>
      <c r="AI285" s="53">
        <f t="shared" si="170"/>
        <v>-3.182280639625853E-14</v>
      </c>
      <c r="AJ285" s="53">
        <f t="shared" si="171"/>
        <v>-1.1475496851984192E-13</v>
      </c>
      <c r="AK285" s="53">
        <f t="shared" si="172"/>
        <v>6.0205999132795505</v>
      </c>
      <c r="AM285" s="53">
        <f t="shared" si="173"/>
        <v>0</v>
      </c>
      <c r="AN285" s="53">
        <f t="shared" si="158"/>
        <v>6.0205999132796242</v>
      </c>
      <c r="AO285" s="53" t="e">
        <f t="shared" si="159"/>
        <v>#N/A</v>
      </c>
      <c r="AP285" s="53" t="e">
        <f t="shared" si="160"/>
        <v>#N/A</v>
      </c>
      <c r="AR285" s="53">
        <f t="shared" si="174"/>
        <v>0</v>
      </c>
      <c r="AS285" s="53">
        <f t="shared" si="175"/>
        <v>6.0205999132795505</v>
      </c>
      <c r="AT285" s="53" t="e">
        <f t="shared" si="176"/>
        <v>#N/A</v>
      </c>
      <c r="AU285" s="53" t="e">
        <f t="shared" si="177"/>
        <v>#N/A</v>
      </c>
      <c r="AW285" s="37"/>
    </row>
    <row r="286" spans="2:49">
      <c r="B286" s="35"/>
      <c r="C286" s="36"/>
      <c r="D286" s="36"/>
      <c r="E286" s="37"/>
      <c r="F286" s="37">
        <v>282</v>
      </c>
      <c r="G286" s="37">
        <v>1157.5239766982413</v>
      </c>
      <c r="H286" s="37">
        <v>1157.5239766982413</v>
      </c>
      <c r="I286" s="52">
        <v>0.86391299025393165</v>
      </c>
      <c r="L286" s="37">
        <f t="shared" si="161"/>
        <v>0</v>
      </c>
      <c r="M286" s="37">
        <f t="shared" si="151"/>
        <v>0</v>
      </c>
      <c r="N286" s="37">
        <f t="shared" si="152"/>
        <v>1</v>
      </c>
      <c r="O286" s="37">
        <f t="shared" si="153"/>
        <v>0</v>
      </c>
      <c r="Q286" s="37">
        <f t="shared" si="162"/>
        <v>2</v>
      </c>
      <c r="R286" s="37">
        <f t="shared" si="163"/>
        <v>0</v>
      </c>
      <c r="S286" s="37">
        <f t="shared" si="154"/>
        <v>2</v>
      </c>
      <c r="V286" s="37">
        <f t="shared" si="164"/>
        <v>0</v>
      </c>
      <c r="W286" s="37">
        <f t="shared" si="155"/>
        <v>0</v>
      </c>
      <c r="X286" s="37">
        <f t="shared" si="165"/>
        <v>0.99999999999998679</v>
      </c>
      <c r="Y286" s="37">
        <f t="shared" si="166"/>
        <v>0</v>
      </c>
      <c r="AA286" s="37">
        <f t="shared" si="167"/>
        <v>1.9999999999999831</v>
      </c>
      <c r="AB286" s="37">
        <f t="shared" si="168"/>
        <v>0</v>
      </c>
      <c r="AC286" s="37">
        <f t="shared" si="156"/>
        <v>1.9999999999999831</v>
      </c>
      <c r="AE286" s="36">
        <v>0</v>
      </c>
      <c r="AF286" s="36">
        <f t="shared" si="169"/>
        <v>0</v>
      </c>
      <c r="AG286" s="36">
        <f t="shared" si="157"/>
        <v>6.0205999132796242</v>
      </c>
      <c r="AI286" s="36">
        <f t="shared" si="170"/>
        <v>-3.182280639625853E-14</v>
      </c>
      <c r="AJ286" s="36">
        <f t="shared" si="171"/>
        <v>-1.1475496851984192E-13</v>
      </c>
      <c r="AK286" s="36">
        <f t="shared" si="172"/>
        <v>6.0205999132795505</v>
      </c>
      <c r="AM286" s="36">
        <f t="shared" si="173"/>
        <v>0</v>
      </c>
      <c r="AN286" s="36">
        <f t="shared" si="158"/>
        <v>6.0205999132796242</v>
      </c>
      <c r="AO286" s="36" t="e">
        <f t="shared" si="159"/>
        <v>#N/A</v>
      </c>
      <c r="AP286" s="36" t="e">
        <f t="shared" si="160"/>
        <v>#N/A</v>
      </c>
      <c r="AR286" s="36">
        <f t="shared" si="174"/>
        <v>0</v>
      </c>
      <c r="AS286" s="36">
        <f t="shared" si="175"/>
        <v>6.0205999132795505</v>
      </c>
      <c r="AT286" s="36" t="e">
        <f t="shared" si="176"/>
        <v>#N/A</v>
      </c>
      <c r="AU286" s="36" t="e">
        <f t="shared" si="177"/>
        <v>#N/A</v>
      </c>
      <c r="AW286" s="37"/>
    </row>
    <row r="287" spans="2:49">
      <c r="B287" s="35"/>
      <c r="C287" s="36"/>
      <c r="D287" s="36"/>
      <c r="E287" s="37"/>
      <c r="F287" s="49">
        <v>283</v>
      </c>
      <c r="G287" s="49">
        <v>1174.3025275850341</v>
      </c>
      <c r="H287" s="49">
        <v>1174.3025275850341</v>
      </c>
      <c r="I287" s="49">
        <v>0.85156931583593787</v>
      </c>
      <c r="K287" s="49"/>
      <c r="L287" s="49">
        <f t="shared" si="161"/>
        <v>0</v>
      </c>
      <c r="M287" s="49">
        <f t="shared" si="151"/>
        <v>0</v>
      </c>
      <c r="N287" s="49">
        <f t="shared" si="152"/>
        <v>1</v>
      </c>
      <c r="O287" s="49">
        <f t="shared" si="153"/>
        <v>0</v>
      </c>
      <c r="Q287" s="49">
        <f t="shared" si="162"/>
        <v>2</v>
      </c>
      <c r="R287" s="49">
        <f t="shared" si="163"/>
        <v>0</v>
      </c>
      <c r="S287" s="49">
        <f t="shared" si="154"/>
        <v>2</v>
      </c>
      <c r="U287" s="49"/>
      <c r="V287" s="49">
        <f t="shared" si="164"/>
        <v>0</v>
      </c>
      <c r="W287" s="49">
        <f t="shared" si="155"/>
        <v>0</v>
      </c>
      <c r="X287" s="49">
        <f t="shared" si="165"/>
        <v>0.99999999999998679</v>
      </c>
      <c r="Y287" s="49">
        <f t="shared" si="166"/>
        <v>0</v>
      </c>
      <c r="AA287" s="49">
        <f t="shared" si="167"/>
        <v>1.9999999999999831</v>
      </c>
      <c r="AB287" s="49">
        <f t="shared" si="168"/>
        <v>0</v>
      </c>
      <c r="AC287" s="49">
        <f t="shared" si="156"/>
        <v>1.9999999999999831</v>
      </c>
      <c r="AE287" s="53">
        <v>0</v>
      </c>
      <c r="AF287" s="53">
        <f t="shared" si="169"/>
        <v>0</v>
      </c>
      <c r="AG287" s="53">
        <f t="shared" si="157"/>
        <v>6.0205999132796242</v>
      </c>
      <c r="AI287" s="53">
        <f t="shared" si="170"/>
        <v>-3.182280639625853E-14</v>
      </c>
      <c r="AJ287" s="53">
        <f t="shared" si="171"/>
        <v>-1.1475496851984192E-13</v>
      </c>
      <c r="AK287" s="53">
        <f t="shared" si="172"/>
        <v>6.0205999132795505</v>
      </c>
      <c r="AM287" s="53">
        <f t="shared" si="173"/>
        <v>0</v>
      </c>
      <c r="AN287" s="53">
        <f t="shared" si="158"/>
        <v>6.0205999132796242</v>
      </c>
      <c r="AO287" s="53" t="e">
        <f t="shared" si="159"/>
        <v>#N/A</v>
      </c>
      <c r="AP287" s="53" t="e">
        <f t="shared" si="160"/>
        <v>#N/A</v>
      </c>
      <c r="AR287" s="53">
        <f t="shared" si="174"/>
        <v>0</v>
      </c>
      <c r="AS287" s="53">
        <f t="shared" si="175"/>
        <v>6.0205999132795505</v>
      </c>
      <c r="AT287" s="53" t="e">
        <f t="shared" si="176"/>
        <v>#N/A</v>
      </c>
      <c r="AU287" s="53" t="e">
        <f t="shared" si="177"/>
        <v>#N/A</v>
      </c>
      <c r="AW287" s="37"/>
    </row>
    <row r="288" spans="2:49">
      <c r="B288" s="35"/>
      <c r="C288" s="36"/>
      <c r="D288" s="36"/>
      <c r="E288" s="37"/>
      <c r="F288" s="37">
        <v>284</v>
      </c>
      <c r="G288" s="37">
        <v>1191.3242870580209</v>
      </c>
      <c r="H288" s="37">
        <v>1191.3242870580209</v>
      </c>
      <c r="I288" s="52">
        <v>0.83940200906128015</v>
      </c>
      <c r="L288" s="37">
        <f t="shared" si="161"/>
        <v>0</v>
      </c>
      <c r="M288" s="37">
        <f t="shared" si="151"/>
        <v>0</v>
      </c>
      <c r="N288" s="37">
        <f t="shared" si="152"/>
        <v>1</v>
      </c>
      <c r="O288" s="37">
        <f t="shared" si="153"/>
        <v>0</v>
      </c>
      <c r="Q288" s="37">
        <f t="shared" si="162"/>
        <v>2</v>
      </c>
      <c r="R288" s="37">
        <f t="shared" si="163"/>
        <v>0</v>
      </c>
      <c r="S288" s="37">
        <f t="shared" si="154"/>
        <v>2</v>
      </c>
      <c r="V288" s="37">
        <f t="shared" si="164"/>
        <v>0</v>
      </c>
      <c r="W288" s="37">
        <f t="shared" si="155"/>
        <v>0</v>
      </c>
      <c r="X288" s="37">
        <f t="shared" si="165"/>
        <v>0.99999999999998679</v>
      </c>
      <c r="Y288" s="37">
        <f t="shared" si="166"/>
        <v>0</v>
      </c>
      <c r="AA288" s="37">
        <f t="shared" si="167"/>
        <v>1.9999999999999831</v>
      </c>
      <c r="AB288" s="37">
        <f t="shared" si="168"/>
        <v>0</v>
      </c>
      <c r="AC288" s="37">
        <f t="shared" si="156"/>
        <v>1.9999999999999831</v>
      </c>
      <c r="AE288" s="36">
        <v>0</v>
      </c>
      <c r="AF288" s="36">
        <f t="shared" si="169"/>
        <v>0</v>
      </c>
      <c r="AG288" s="36">
        <f t="shared" si="157"/>
        <v>6.0205999132796242</v>
      </c>
      <c r="AI288" s="36">
        <f t="shared" si="170"/>
        <v>-3.182280639625853E-14</v>
      </c>
      <c r="AJ288" s="36">
        <f t="shared" si="171"/>
        <v>-1.1475496851984192E-13</v>
      </c>
      <c r="AK288" s="36">
        <f t="shared" si="172"/>
        <v>6.0205999132795505</v>
      </c>
      <c r="AM288" s="36">
        <f t="shared" si="173"/>
        <v>0</v>
      </c>
      <c r="AN288" s="36">
        <f t="shared" si="158"/>
        <v>6.0205999132796242</v>
      </c>
      <c r="AO288" s="36" t="e">
        <f t="shared" si="159"/>
        <v>#N/A</v>
      </c>
      <c r="AP288" s="36" t="e">
        <f t="shared" si="160"/>
        <v>#N/A</v>
      </c>
      <c r="AR288" s="36">
        <f t="shared" si="174"/>
        <v>0</v>
      </c>
      <c r="AS288" s="36">
        <f t="shared" si="175"/>
        <v>6.0205999132795505</v>
      </c>
      <c r="AT288" s="36" t="e">
        <f t="shared" si="176"/>
        <v>#N/A</v>
      </c>
      <c r="AU288" s="36" t="e">
        <f t="shared" si="177"/>
        <v>#N/A</v>
      </c>
      <c r="AW288" s="37"/>
    </row>
    <row r="289" spans="2:49">
      <c r="B289" s="35"/>
      <c r="C289" s="36"/>
      <c r="D289" s="36"/>
      <c r="E289" s="37"/>
      <c r="F289" s="49">
        <v>285</v>
      </c>
      <c r="G289" s="49">
        <v>1208.5927804762666</v>
      </c>
      <c r="H289" s="49">
        <v>1208.5927804762666</v>
      </c>
      <c r="I289" s="49">
        <v>0.82740854997159008</v>
      </c>
      <c r="K289" s="49"/>
      <c r="L289" s="49">
        <f t="shared" si="161"/>
        <v>0</v>
      </c>
      <c r="M289" s="49">
        <f t="shared" si="151"/>
        <v>0</v>
      </c>
      <c r="N289" s="49">
        <f t="shared" si="152"/>
        <v>1</v>
      </c>
      <c r="O289" s="49">
        <f t="shared" si="153"/>
        <v>0</v>
      </c>
      <c r="Q289" s="49">
        <f t="shared" si="162"/>
        <v>2</v>
      </c>
      <c r="R289" s="49">
        <f t="shared" si="163"/>
        <v>0</v>
      </c>
      <c r="S289" s="49">
        <f t="shared" si="154"/>
        <v>2</v>
      </c>
      <c r="U289" s="49"/>
      <c r="V289" s="49">
        <f t="shared" si="164"/>
        <v>0</v>
      </c>
      <c r="W289" s="49">
        <f t="shared" si="155"/>
        <v>0</v>
      </c>
      <c r="X289" s="49">
        <f t="shared" si="165"/>
        <v>0.99999999999998679</v>
      </c>
      <c r="Y289" s="49">
        <f t="shared" si="166"/>
        <v>0</v>
      </c>
      <c r="AA289" s="49">
        <f t="shared" si="167"/>
        <v>1.9999999999999831</v>
      </c>
      <c r="AB289" s="49">
        <f t="shared" si="168"/>
        <v>0</v>
      </c>
      <c r="AC289" s="49">
        <f t="shared" si="156"/>
        <v>1.9999999999999831</v>
      </c>
      <c r="AE289" s="53">
        <v>0</v>
      </c>
      <c r="AF289" s="53">
        <f t="shared" si="169"/>
        <v>0</v>
      </c>
      <c r="AG289" s="53">
        <f t="shared" si="157"/>
        <v>6.0205999132796242</v>
      </c>
      <c r="AI289" s="53">
        <f t="shared" si="170"/>
        <v>-3.182280639625853E-14</v>
      </c>
      <c r="AJ289" s="53">
        <f t="shared" si="171"/>
        <v>-1.1475496851984192E-13</v>
      </c>
      <c r="AK289" s="53">
        <f t="shared" si="172"/>
        <v>6.0205999132795505</v>
      </c>
      <c r="AM289" s="53">
        <f t="shared" si="173"/>
        <v>0</v>
      </c>
      <c r="AN289" s="53">
        <f t="shared" si="158"/>
        <v>6.0205999132796242</v>
      </c>
      <c r="AO289" s="53" t="e">
        <f t="shared" si="159"/>
        <v>#N/A</v>
      </c>
      <c r="AP289" s="53" t="e">
        <f t="shared" si="160"/>
        <v>#N/A</v>
      </c>
      <c r="AR289" s="53">
        <f t="shared" si="174"/>
        <v>0</v>
      </c>
      <c r="AS289" s="53">
        <f t="shared" si="175"/>
        <v>6.0205999132795505</v>
      </c>
      <c r="AT289" s="53" t="e">
        <f t="shared" si="176"/>
        <v>#N/A</v>
      </c>
      <c r="AU289" s="53" t="e">
        <f t="shared" si="177"/>
        <v>#N/A</v>
      </c>
      <c r="AW289" s="37"/>
    </row>
    <row r="290" spans="2:49">
      <c r="B290" s="35"/>
      <c r="C290" s="36"/>
      <c r="D290" s="36"/>
      <c r="E290" s="37"/>
      <c r="F290" s="37">
        <v>286</v>
      </c>
      <c r="G290" s="37">
        <v>1226.1115842996421</v>
      </c>
      <c r="H290" s="37">
        <v>1226.1115842996421</v>
      </c>
      <c r="I290" s="52">
        <v>0.81558645461391865</v>
      </c>
      <c r="L290" s="37">
        <f t="shared" si="161"/>
        <v>0</v>
      </c>
      <c r="M290" s="37">
        <f t="shared" si="151"/>
        <v>0</v>
      </c>
      <c r="N290" s="37">
        <f t="shared" si="152"/>
        <v>1</v>
      </c>
      <c r="O290" s="37">
        <f t="shared" si="153"/>
        <v>0</v>
      </c>
      <c r="Q290" s="37">
        <f t="shared" si="162"/>
        <v>2</v>
      </c>
      <c r="R290" s="37">
        <f t="shared" si="163"/>
        <v>0</v>
      </c>
      <c r="S290" s="37">
        <f t="shared" si="154"/>
        <v>2</v>
      </c>
      <c r="V290" s="37">
        <f t="shared" si="164"/>
        <v>0</v>
      </c>
      <c r="W290" s="37">
        <f t="shared" si="155"/>
        <v>0</v>
      </c>
      <c r="X290" s="37">
        <f t="shared" si="165"/>
        <v>0.99999999999998679</v>
      </c>
      <c r="Y290" s="37">
        <f t="shared" si="166"/>
        <v>0</v>
      </c>
      <c r="AA290" s="37">
        <f t="shared" si="167"/>
        <v>1.9999999999999831</v>
      </c>
      <c r="AB290" s="37">
        <f t="shared" si="168"/>
        <v>0</v>
      </c>
      <c r="AC290" s="37">
        <f t="shared" si="156"/>
        <v>1.9999999999999831</v>
      </c>
      <c r="AE290" s="36">
        <v>0</v>
      </c>
      <c r="AF290" s="36">
        <f t="shared" si="169"/>
        <v>0</v>
      </c>
      <c r="AG290" s="36">
        <f t="shared" si="157"/>
        <v>6.0205999132796242</v>
      </c>
      <c r="AI290" s="36">
        <f t="shared" si="170"/>
        <v>-3.182280639625853E-14</v>
      </c>
      <c r="AJ290" s="36">
        <f t="shared" si="171"/>
        <v>-1.1475496851984192E-13</v>
      </c>
      <c r="AK290" s="36">
        <f t="shared" si="172"/>
        <v>6.0205999132795505</v>
      </c>
      <c r="AM290" s="36">
        <f t="shared" si="173"/>
        <v>0</v>
      </c>
      <c r="AN290" s="36">
        <f t="shared" si="158"/>
        <v>6.0205999132796242</v>
      </c>
      <c r="AO290" s="36" t="e">
        <f t="shared" si="159"/>
        <v>#N/A</v>
      </c>
      <c r="AP290" s="36" t="e">
        <f t="shared" si="160"/>
        <v>#N/A</v>
      </c>
      <c r="AR290" s="36">
        <f t="shared" si="174"/>
        <v>0</v>
      </c>
      <c r="AS290" s="36">
        <f t="shared" si="175"/>
        <v>6.0205999132795505</v>
      </c>
      <c r="AT290" s="36" t="e">
        <f t="shared" si="176"/>
        <v>#N/A</v>
      </c>
      <c r="AU290" s="36" t="e">
        <f t="shared" si="177"/>
        <v>#N/A</v>
      </c>
      <c r="AW290" s="37"/>
    </row>
    <row r="291" spans="2:49">
      <c r="B291" s="35"/>
      <c r="C291" s="36"/>
      <c r="D291" s="36"/>
      <c r="E291" s="37"/>
      <c r="F291" s="49">
        <v>287</v>
      </c>
      <c r="G291" s="49">
        <v>1243.8843268295532</v>
      </c>
      <c r="H291" s="49">
        <v>1243.8843268295532</v>
      </c>
      <c r="I291" s="49">
        <v>0.80393327452627983</v>
      </c>
      <c r="K291" s="49"/>
      <c r="L291" s="49">
        <f t="shared" si="161"/>
        <v>0</v>
      </c>
      <c r="M291" s="49">
        <f t="shared" si="151"/>
        <v>0</v>
      </c>
      <c r="N291" s="49">
        <f t="shared" si="152"/>
        <v>1</v>
      </c>
      <c r="O291" s="49">
        <f t="shared" si="153"/>
        <v>0</v>
      </c>
      <c r="Q291" s="49">
        <f t="shared" si="162"/>
        <v>2</v>
      </c>
      <c r="R291" s="49">
        <f t="shared" si="163"/>
        <v>0</v>
      </c>
      <c r="S291" s="49">
        <f t="shared" si="154"/>
        <v>2</v>
      </c>
      <c r="U291" s="49"/>
      <c r="V291" s="49">
        <f t="shared" si="164"/>
        <v>0</v>
      </c>
      <c r="W291" s="49">
        <f t="shared" si="155"/>
        <v>0</v>
      </c>
      <c r="X291" s="49">
        <f t="shared" si="165"/>
        <v>0.99999999999998679</v>
      </c>
      <c r="Y291" s="49">
        <f t="shared" si="166"/>
        <v>0</v>
      </c>
      <c r="AA291" s="49">
        <f t="shared" si="167"/>
        <v>1.9999999999999831</v>
      </c>
      <c r="AB291" s="49">
        <f t="shared" si="168"/>
        <v>0</v>
      </c>
      <c r="AC291" s="49">
        <f t="shared" si="156"/>
        <v>1.9999999999999831</v>
      </c>
      <c r="AE291" s="53">
        <v>0</v>
      </c>
      <c r="AF291" s="53">
        <f t="shared" si="169"/>
        <v>0</v>
      </c>
      <c r="AG291" s="53">
        <f t="shared" si="157"/>
        <v>6.0205999132796242</v>
      </c>
      <c r="AI291" s="53">
        <f t="shared" si="170"/>
        <v>-3.182280639625853E-14</v>
      </c>
      <c r="AJ291" s="53">
        <f t="shared" si="171"/>
        <v>-1.1475496851984192E-13</v>
      </c>
      <c r="AK291" s="53">
        <f t="shared" si="172"/>
        <v>6.0205999132795505</v>
      </c>
      <c r="AM291" s="53">
        <f t="shared" si="173"/>
        <v>0</v>
      </c>
      <c r="AN291" s="53">
        <f t="shared" si="158"/>
        <v>6.0205999132796242</v>
      </c>
      <c r="AO291" s="53" t="e">
        <f t="shared" si="159"/>
        <v>#N/A</v>
      </c>
      <c r="AP291" s="53" t="e">
        <f t="shared" si="160"/>
        <v>#N/A</v>
      </c>
      <c r="AR291" s="53">
        <f t="shared" si="174"/>
        <v>0</v>
      </c>
      <c r="AS291" s="53">
        <f t="shared" si="175"/>
        <v>6.0205999132795505</v>
      </c>
      <c r="AT291" s="53" t="e">
        <f t="shared" si="176"/>
        <v>#N/A</v>
      </c>
      <c r="AU291" s="53" t="e">
        <f t="shared" si="177"/>
        <v>#N/A</v>
      </c>
      <c r="AW291" s="37"/>
    </row>
    <row r="292" spans="2:49">
      <c r="B292" s="35"/>
      <c r="C292" s="36"/>
      <c r="D292" s="36"/>
      <c r="E292" s="37"/>
      <c r="F292" s="37">
        <v>288</v>
      </c>
      <c r="G292" s="37">
        <v>1261.9146889603874</v>
      </c>
      <c r="H292" s="37" t="s">
        <v>12</v>
      </c>
      <c r="I292" s="52">
        <v>0.79244659623055624</v>
      </c>
      <c r="L292" s="37">
        <f t="shared" si="161"/>
        <v>0</v>
      </c>
      <c r="M292" s="37">
        <f t="shared" si="151"/>
        <v>0</v>
      </c>
      <c r="N292" s="37">
        <f t="shared" si="152"/>
        <v>1</v>
      </c>
      <c r="O292" s="37">
        <f t="shared" si="153"/>
        <v>0</v>
      </c>
      <c r="Q292" s="37">
        <f t="shared" si="162"/>
        <v>2</v>
      </c>
      <c r="R292" s="37">
        <f t="shared" si="163"/>
        <v>0</v>
      </c>
      <c r="S292" s="37">
        <f t="shared" si="154"/>
        <v>2</v>
      </c>
      <c r="V292" s="37">
        <f t="shared" si="164"/>
        <v>0</v>
      </c>
      <c r="W292" s="37">
        <f t="shared" si="155"/>
        <v>0</v>
      </c>
      <c r="X292" s="37">
        <f t="shared" si="165"/>
        <v>0.99999999999998679</v>
      </c>
      <c r="Y292" s="37">
        <f t="shared" si="166"/>
        <v>0</v>
      </c>
      <c r="AA292" s="37">
        <f t="shared" si="167"/>
        <v>1.9999999999999831</v>
      </c>
      <c r="AB292" s="37">
        <f t="shared" si="168"/>
        <v>0</v>
      </c>
      <c r="AC292" s="37">
        <f t="shared" si="156"/>
        <v>1.9999999999999831</v>
      </c>
      <c r="AE292" s="36">
        <v>0</v>
      </c>
      <c r="AF292" s="36">
        <f t="shared" si="169"/>
        <v>0</v>
      </c>
      <c r="AG292" s="36">
        <f t="shared" si="157"/>
        <v>6.0205999132796242</v>
      </c>
      <c r="AI292" s="36">
        <f t="shared" si="170"/>
        <v>-3.182280639625853E-14</v>
      </c>
      <c r="AJ292" s="36">
        <f t="shared" si="171"/>
        <v>-1.1475496851984192E-13</v>
      </c>
      <c r="AK292" s="36">
        <f t="shared" si="172"/>
        <v>6.0205999132795505</v>
      </c>
      <c r="AM292" s="36">
        <f t="shared" si="173"/>
        <v>0</v>
      </c>
      <c r="AN292" s="36">
        <f t="shared" si="158"/>
        <v>6.0205999132796242</v>
      </c>
      <c r="AO292" s="36" t="e">
        <f t="shared" si="159"/>
        <v>#N/A</v>
      </c>
      <c r="AP292" s="36" t="e">
        <f t="shared" si="160"/>
        <v>#N/A</v>
      </c>
      <c r="AR292" s="36">
        <f t="shared" si="174"/>
        <v>0</v>
      </c>
      <c r="AS292" s="36">
        <f t="shared" si="175"/>
        <v>6.0205999132795505</v>
      </c>
      <c r="AT292" s="36" t="e">
        <f t="shared" si="176"/>
        <v>#N/A</v>
      </c>
      <c r="AU292" s="36" t="e">
        <f t="shared" si="177"/>
        <v>#N/A</v>
      </c>
      <c r="AW292" s="37"/>
    </row>
    <row r="293" spans="2:49">
      <c r="B293" s="35"/>
      <c r="C293" s="36"/>
      <c r="D293" s="36"/>
      <c r="E293" s="37"/>
      <c r="F293" s="49">
        <v>289</v>
      </c>
      <c r="G293" s="49">
        <v>1280.2064049418623</v>
      </c>
      <c r="H293" s="49">
        <v>1280.2064049418623</v>
      </c>
      <c r="I293" s="49">
        <v>0.78112404073264485</v>
      </c>
      <c r="K293" s="49"/>
      <c r="L293" s="49">
        <f t="shared" si="161"/>
        <v>0</v>
      </c>
      <c r="M293" s="49">
        <f t="shared" si="151"/>
        <v>0</v>
      </c>
      <c r="N293" s="49">
        <f t="shared" si="152"/>
        <v>1</v>
      </c>
      <c r="O293" s="49">
        <f t="shared" si="153"/>
        <v>0</v>
      </c>
      <c r="Q293" s="49">
        <f t="shared" si="162"/>
        <v>2</v>
      </c>
      <c r="R293" s="49">
        <f t="shared" si="163"/>
        <v>0</v>
      </c>
      <c r="S293" s="49">
        <f t="shared" si="154"/>
        <v>2</v>
      </c>
      <c r="U293" s="49"/>
      <c r="V293" s="49">
        <f t="shared" si="164"/>
        <v>0</v>
      </c>
      <c r="W293" s="49">
        <f t="shared" si="155"/>
        <v>0</v>
      </c>
      <c r="X293" s="49">
        <f t="shared" si="165"/>
        <v>0.99999999999998679</v>
      </c>
      <c r="Y293" s="49">
        <f t="shared" si="166"/>
        <v>0</v>
      </c>
      <c r="AA293" s="49">
        <f t="shared" si="167"/>
        <v>1.9999999999999831</v>
      </c>
      <c r="AB293" s="49">
        <f t="shared" si="168"/>
        <v>0</v>
      </c>
      <c r="AC293" s="49">
        <f t="shared" si="156"/>
        <v>1.9999999999999831</v>
      </c>
      <c r="AE293" s="53">
        <v>0</v>
      </c>
      <c r="AF293" s="53">
        <f t="shared" si="169"/>
        <v>0</v>
      </c>
      <c r="AG293" s="53">
        <f t="shared" si="157"/>
        <v>6.0205999132796242</v>
      </c>
      <c r="AI293" s="53">
        <f t="shared" si="170"/>
        <v>-3.182280639625853E-14</v>
      </c>
      <c r="AJ293" s="53">
        <f t="shared" si="171"/>
        <v>-1.1475496851984192E-13</v>
      </c>
      <c r="AK293" s="53">
        <f t="shared" si="172"/>
        <v>6.0205999132795505</v>
      </c>
      <c r="AM293" s="53">
        <f t="shared" si="173"/>
        <v>0</v>
      </c>
      <c r="AN293" s="53">
        <f t="shared" si="158"/>
        <v>6.0205999132796242</v>
      </c>
      <c r="AO293" s="53" t="e">
        <f t="shared" si="159"/>
        <v>#N/A</v>
      </c>
      <c r="AP293" s="53" t="e">
        <f t="shared" si="160"/>
        <v>#N/A</v>
      </c>
      <c r="AR293" s="53">
        <f t="shared" si="174"/>
        <v>0</v>
      </c>
      <c r="AS293" s="53">
        <f t="shared" si="175"/>
        <v>6.0205999132795505</v>
      </c>
      <c r="AT293" s="53" t="e">
        <f t="shared" si="176"/>
        <v>#N/A</v>
      </c>
      <c r="AU293" s="53" t="e">
        <f t="shared" si="177"/>
        <v>#N/A</v>
      </c>
      <c r="AW293" s="37"/>
    </row>
    <row r="294" spans="2:49">
      <c r="B294" s="35"/>
      <c r="C294" s="36"/>
      <c r="D294" s="36"/>
      <c r="E294" s="37"/>
      <c r="F294" s="37">
        <v>290</v>
      </c>
      <c r="G294" s="37">
        <v>1298.7632631524232</v>
      </c>
      <c r="H294" s="37">
        <v>1298.7632631524232</v>
      </c>
      <c r="I294" s="52">
        <v>0.76996326302974571</v>
      </c>
      <c r="L294" s="37">
        <f t="shared" si="161"/>
        <v>0</v>
      </c>
      <c r="M294" s="37">
        <f t="shared" si="151"/>
        <v>0</v>
      </c>
      <c r="N294" s="37">
        <f t="shared" si="152"/>
        <v>1</v>
      </c>
      <c r="O294" s="37">
        <f t="shared" si="153"/>
        <v>0</v>
      </c>
      <c r="Q294" s="37">
        <f t="shared" si="162"/>
        <v>2</v>
      </c>
      <c r="R294" s="37">
        <f t="shared" si="163"/>
        <v>0</v>
      </c>
      <c r="S294" s="37">
        <f t="shared" si="154"/>
        <v>2</v>
      </c>
      <c r="V294" s="37">
        <f t="shared" si="164"/>
        <v>0</v>
      </c>
      <c r="W294" s="37">
        <f t="shared" si="155"/>
        <v>0</v>
      </c>
      <c r="X294" s="37">
        <f t="shared" si="165"/>
        <v>0.99999999999998679</v>
      </c>
      <c r="Y294" s="37">
        <f t="shared" si="166"/>
        <v>0</v>
      </c>
      <c r="AA294" s="37">
        <f t="shared" si="167"/>
        <v>1.9999999999999831</v>
      </c>
      <c r="AB294" s="37">
        <f t="shared" si="168"/>
        <v>0</v>
      </c>
      <c r="AC294" s="37">
        <f t="shared" si="156"/>
        <v>1.9999999999999831</v>
      </c>
      <c r="AE294" s="36">
        <v>0</v>
      </c>
      <c r="AF294" s="36">
        <f t="shared" si="169"/>
        <v>0</v>
      </c>
      <c r="AG294" s="36">
        <f t="shared" si="157"/>
        <v>6.0205999132796242</v>
      </c>
      <c r="AI294" s="36">
        <f t="shared" si="170"/>
        <v>-3.182280639625853E-14</v>
      </c>
      <c r="AJ294" s="36">
        <f t="shared" si="171"/>
        <v>-1.1475496851984192E-13</v>
      </c>
      <c r="AK294" s="36">
        <f t="shared" si="172"/>
        <v>6.0205999132795505</v>
      </c>
      <c r="AM294" s="36">
        <f t="shared" si="173"/>
        <v>0</v>
      </c>
      <c r="AN294" s="36">
        <f t="shared" si="158"/>
        <v>6.0205999132796242</v>
      </c>
      <c r="AO294" s="36" t="e">
        <f t="shared" si="159"/>
        <v>#N/A</v>
      </c>
      <c r="AP294" s="36" t="e">
        <f t="shared" si="160"/>
        <v>#N/A</v>
      </c>
      <c r="AR294" s="36">
        <f t="shared" si="174"/>
        <v>0</v>
      </c>
      <c r="AS294" s="36">
        <f t="shared" si="175"/>
        <v>6.0205999132795505</v>
      </c>
      <c r="AT294" s="36" t="e">
        <f t="shared" si="176"/>
        <v>#N/A</v>
      </c>
      <c r="AU294" s="36" t="e">
        <f t="shared" si="177"/>
        <v>#N/A</v>
      </c>
      <c r="AW294" s="37"/>
    </row>
    <row r="295" spans="2:49">
      <c r="B295" s="35"/>
      <c r="C295" s="36"/>
      <c r="D295" s="36"/>
      <c r="E295" s="37"/>
      <c r="F295" s="49">
        <v>291</v>
      </c>
      <c r="G295" s="49">
        <v>1317.5891068838482</v>
      </c>
      <c r="H295" s="49">
        <v>1317.5891068838482</v>
      </c>
      <c r="I295" s="49">
        <v>0.75896195162469171</v>
      </c>
      <c r="K295" s="49"/>
      <c r="L295" s="49">
        <f t="shared" si="161"/>
        <v>0</v>
      </c>
      <c r="M295" s="49">
        <f t="shared" si="151"/>
        <v>0</v>
      </c>
      <c r="N295" s="49">
        <f t="shared" si="152"/>
        <v>1</v>
      </c>
      <c r="O295" s="49">
        <f t="shared" si="153"/>
        <v>0</v>
      </c>
      <c r="Q295" s="49">
        <f t="shared" si="162"/>
        <v>2</v>
      </c>
      <c r="R295" s="49">
        <f t="shared" si="163"/>
        <v>0</v>
      </c>
      <c r="S295" s="49">
        <f t="shared" si="154"/>
        <v>2</v>
      </c>
      <c r="U295" s="49"/>
      <c r="V295" s="49">
        <f t="shared" si="164"/>
        <v>0</v>
      </c>
      <c r="W295" s="49">
        <f t="shared" si="155"/>
        <v>0</v>
      </c>
      <c r="X295" s="49">
        <f t="shared" si="165"/>
        <v>0.99999999999998679</v>
      </c>
      <c r="Y295" s="49">
        <f t="shared" si="166"/>
        <v>0</v>
      </c>
      <c r="AA295" s="49">
        <f t="shared" si="167"/>
        <v>1.9999999999999831</v>
      </c>
      <c r="AB295" s="49">
        <f t="shared" si="168"/>
        <v>0</v>
      </c>
      <c r="AC295" s="49">
        <f t="shared" si="156"/>
        <v>1.9999999999999831</v>
      </c>
      <c r="AE295" s="53">
        <v>0</v>
      </c>
      <c r="AF295" s="53">
        <f t="shared" si="169"/>
        <v>0</v>
      </c>
      <c r="AG295" s="53">
        <f t="shared" si="157"/>
        <v>6.0205999132796242</v>
      </c>
      <c r="AI295" s="53">
        <f t="shared" si="170"/>
        <v>-3.182280639625853E-14</v>
      </c>
      <c r="AJ295" s="53">
        <f t="shared" si="171"/>
        <v>-1.1475496851984192E-13</v>
      </c>
      <c r="AK295" s="53">
        <f t="shared" si="172"/>
        <v>6.0205999132795505</v>
      </c>
      <c r="AM295" s="53">
        <f t="shared" si="173"/>
        <v>0</v>
      </c>
      <c r="AN295" s="53">
        <f t="shared" si="158"/>
        <v>6.0205999132796242</v>
      </c>
      <c r="AO295" s="53" t="e">
        <f t="shared" si="159"/>
        <v>#N/A</v>
      </c>
      <c r="AP295" s="53" t="e">
        <f t="shared" si="160"/>
        <v>#N/A</v>
      </c>
      <c r="AR295" s="53">
        <f t="shared" si="174"/>
        <v>0</v>
      </c>
      <c r="AS295" s="53">
        <f t="shared" si="175"/>
        <v>6.0205999132795505</v>
      </c>
      <c r="AT295" s="53" t="e">
        <f t="shared" si="176"/>
        <v>#N/A</v>
      </c>
      <c r="AU295" s="53" t="e">
        <f t="shared" si="177"/>
        <v>#N/A</v>
      </c>
      <c r="AW295" s="37"/>
    </row>
    <row r="296" spans="2:49">
      <c r="B296" s="35"/>
      <c r="C296" s="36"/>
      <c r="D296" s="36"/>
      <c r="E296" s="37"/>
      <c r="F296" s="37">
        <v>292</v>
      </c>
      <c r="G296" s="37">
        <v>1336.6878351372295</v>
      </c>
      <c r="H296" s="37">
        <v>1336.6878351372295</v>
      </c>
      <c r="I296" s="52">
        <v>0.74811782804721649</v>
      </c>
      <c r="L296" s="37">
        <f t="shared" si="161"/>
        <v>0</v>
      </c>
      <c r="M296" s="37">
        <f t="shared" si="151"/>
        <v>0</v>
      </c>
      <c r="N296" s="37">
        <f t="shared" si="152"/>
        <v>1</v>
      </c>
      <c r="O296" s="37">
        <f t="shared" si="153"/>
        <v>0</v>
      </c>
      <c r="Q296" s="37">
        <f t="shared" si="162"/>
        <v>2</v>
      </c>
      <c r="R296" s="37">
        <f t="shared" si="163"/>
        <v>0</v>
      </c>
      <c r="S296" s="37">
        <f t="shared" si="154"/>
        <v>2</v>
      </c>
      <c r="V296" s="37">
        <f t="shared" si="164"/>
        <v>0</v>
      </c>
      <c r="W296" s="37">
        <f t="shared" si="155"/>
        <v>0</v>
      </c>
      <c r="X296" s="37">
        <f t="shared" si="165"/>
        <v>0.99999999999998679</v>
      </c>
      <c r="Y296" s="37">
        <f t="shared" si="166"/>
        <v>0</v>
      </c>
      <c r="AA296" s="37">
        <f t="shared" si="167"/>
        <v>1.9999999999999831</v>
      </c>
      <c r="AB296" s="37">
        <f t="shared" si="168"/>
        <v>0</v>
      </c>
      <c r="AC296" s="37">
        <f t="shared" si="156"/>
        <v>1.9999999999999831</v>
      </c>
      <c r="AE296" s="36">
        <v>0</v>
      </c>
      <c r="AF296" s="36">
        <f t="shared" si="169"/>
        <v>0</v>
      </c>
      <c r="AG296" s="36">
        <f t="shared" si="157"/>
        <v>6.0205999132796242</v>
      </c>
      <c r="AI296" s="36">
        <f t="shared" si="170"/>
        <v>-3.182280639625853E-14</v>
      </c>
      <c r="AJ296" s="36">
        <f t="shared" si="171"/>
        <v>-1.1475496851984192E-13</v>
      </c>
      <c r="AK296" s="36">
        <f t="shared" si="172"/>
        <v>6.0205999132795505</v>
      </c>
      <c r="AM296" s="36">
        <f t="shared" si="173"/>
        <v>0</v>
      </c>
      <c r="AN296" s="36">
        <f t="shared" si="158"/>
        <v>6.0205999132796242</v>
      </c>
      <c r="AO296" s="36" t="e">
        <f t="shared" si="159"/>
        <v>#N/A</v>
      </c>
      <c r="AP296" s="36" t="e">
        <f t="shared" si="160"/>
        <v>#N/A</v>
      </c>
      <c r="AR296" s="36">
        <f t="shared" si="174"/>
        <v>0</v>
      </c>
      <c r="AS296" s="36">
        <f t="shared" si="175"/>
        <v>6.0205999132795505</v>
      </c>
      <c r="AT296" s="36" t="e">
        <f t="shared" si="176"/>
        <v>#N/A</v>
      </c>
      <c r="AU296" s="36" t="e">
        <f t="shared" si="177"/>
        <v>#N/A</v>
      </c>
      <c r="AW296" s="37"/>
    </row>
    <row r="297" spans="2:49">
      <c r="B297" s="35"/>
      <c r="C297" s="36"/>
      <c r="D297" s="36"/>
      <c r="E297" s="37"/>
      <c r="F297" s="49">
        <v>293</v>
      </c>
      <c r="G297" s="49">
        <v>1356.0634034304921</v>
      </c>
      <c r="H297" s="49">
        <v>1356.0634034304921</v>
      </c>
      <c r="I297" s="49">
        <v>0.73742864638206207</v>
      </c>
      <c r="K297" s="49"/>
      <c r="L297" s="49">
        <f t="shared" si="161"/>
        <v>0</v>
      </c>
      <c r="M297" s="49">
        <f t="shared" si="151"/>
        <v>0</v>
      </c>
      <c r="N297" s="49">
        <f t="shared" si="152"/>
        <v>1</v>
      </c>
      <c r="O297" s="49">
        <f t="shared" si="153"/>
        <v>0</v>
      </c>
      <c r="Q297" s="49">
        <f t="shared" si="162"/>
        <v>2</v>
      </c>
      <c r="R297" s="49">
        <f t="shared" si="163"/>
        <v>0</v>
      </c>
      <c r="S297" s="49">
        <f t="shared" si="154"/>
        <v>2</v>
      </c>
      <c r="U297" s="49"/>
      <c r="V297" s="49">
        <f t="shared" si="164"/>
        <v>0</v>
      </c>
      <c r="W297" s="49">
        <f t="shared" si="155"/>
        <v>0</v>
      </c>
      <c r="X297" s="49">
        <f t="shared" si="165"/>
        <v>0.99999999999998679</v>
      </c>
      <c r="Y297" s="49">
        <f t="shared" si="166"/>
        <v>0</v>
      </c>
      <c r="AA297" s="49">
        <f t="shared" si="167"/>
        <v>1.9999999999999831</v>
      </c>
      <c r="AB297" s="49">
        <f t="shared" si="168"/>
        <v>0</v>
      </c>
      <c r="AC297" s="49">
        <f t="shared" si="156"/>
        <v>1.9999999999999831</v>
      </c>
      <c r="AE297" s="53">
        <v>0</v>
      </c>
      <c r="AF297" s="53">
        <f t="shared" si="169"/>
        <v>0</v>
      </c>
      <c r="AG297" s="53">
        <f t="shared" si="157"/>
        <v>6.0205999132796242</v>
      </c>
      <c r="AI297" s="53">
        <f t="shared" si="170"/>
        <v>-3.182280639625853E-14</v>
      </c>
      <c r="AJ297" s="53">
        <f t="shared" si="171"/>
        <v>-1.1475496851984192E-13</v>
      </c>
      <c r="AK297" s="53">
        <f t="shared" si="172"/>
        <v>6.0205999132795505</v>
      </c>
      <c r="AM297" s="53">
        <f t="shared" si="173"/>
        <v>0</v>
      </c>
      <c r="AN297" s="53">
        <f t="shared" si="158"/>
        <v>6.0205999132796242</v>
      </c>
      <c r="AO297" s="53" t="e">
        <f t="shared" si="159"/>
        <v>#N/A</v>
      </c>
      <c r="AP297" s="53" t="e">
        <f t="shared" si="160"/>
        <v>#N/A</v>
      </c>
      <c r="AR297" s="53">
        <f t="shared" si="174"/>
        <v>0</v>
      </c>
      <c r="AS297" s="53">
        <f t="shared" si="175"/>
        <v>6.0205999132795505</v>
      </c>
      <c r="AT297" s="53" t="e">
        <f t="shared" si="176"/>
        <v>#N/A</v>
      </c>
      <c r="AU297" s="53" t="e">
        <f t="shared" si="177"/>
        <v>#N/A</v>
      </c>
      <c r="AW297" s="37"/>
    </row>
    <row r="298" spans="2:49">
      <c r="B298" s="35"/>
      <c r="C298" s="36"/>
      <c r="D298" s="36"/>
      <c r="E298" s="37"/>
      <c r="F298" s="37">
        <v>294</v>
      </c>
      <c r="G298" s="37">
        <v>1375.7198246176154</v>
      </c>
      <c r="H298" s="37">
        <v>1375.7198246176154</v>
      </c>
      <c r="I298" s="52">
        <v>0.72689219280383088</v>
      </c>
      <c r="L298" s="37">
        <f t="shared" si="161"/>
        <v>0</v>
      </c>
      <c r="M298" s="37">
        <f t="shared" si="151"/>
        <v>0</v>
      </c>
      <c r="N298" s="37">
        <f t="shared" si="152"/>
        <v>1</v>
      </c>
      <c r="O298" s="37">
        <f t="shared" si="153"/>
        <v>0</v>
      </c>
      <c r="Q298" s="37">
        <f t="shared" si="162"/>
        <v>2</v>
      </c>
      <c r="R298" s="37">
        <f t="shared" si="163"/>
        <v>0</v>
      </c>
      <c r="S298" s="37">
        <f t="shared" si="154"/>
        <v>2</v>
      </c>
      <c r="V298" s="37">
        <f t="shared" si="164"/>
        <v>0</v>
      </c>
      <c r="W298" s="37">
        <f t="shared" si="155"/>
        <v>0</v>
      </c>
      <c r="X298" s="37">
        <f t="shared" si="165"/>
        <v>0.99999999999998679</v>
      </c>
      <c r="Y298" s="37">
        <f t="shared" si="166"/>
        <v>0</v>
      </c>
      <c r="AA298" s="37">
        <f t="shared" si="167"/>
        <v>1.9999999999999831</v>
      </c>
      <c r="AB298" s="37">
        <f t="shared" si="168"/>
        <v>0</v>
      </c>
      <c r="AC298" s="37">
        <f t="shared" si="156"/>
        <v>1.9999999999999831</v>
      </c>
      <c r="AE298" s="36">
        <v>0</v>
      </c>
      <c r="AF298" s="36">
        <f t="shared" si="169"/>
        <v>0</v>
      </c>
      <c r="AG298" s="36">
        <f t="shared" si="157"/>
        <v>6.0205999132796242</v>
      </c>
      <c r="AI298" s="36">
        <f t="shared" si="170"/>
        <v>-3.182280639625853E-14</v>
      </c>
      <c r="AJ298" s="36">
        <f t="shared" si="171"/>
        <v>-1.1475496851984192E-13</v>
      </c>
      <c r="AK298" s="36">
        <f t="shared" si="172"/>
        <v>6.0205999132795505</v>
      </c>
      <c r="AM298" s="36">
        <f t="shared" si="173"/>
        <v>0</v>
      </c>
      <c r="AN298" s="36">
        <f t="shared" si="158"/>
        <v>6.0205999132796242</v>
      </c>
      <c r="AO298" s="36" t="e">
        <f t="shared" si="159"/>
        <v>#N/A</v>
      </c>
      <c r="AP298" s="36" t="e">
        <f t="shared" si="160"/>
        <v>#N/A</v>
      </c>
      <c r="AR298" s="36">
        <f t="shared" si="174"/>
        <v>0</v>
      </c>
      <c r="AS298" s="36">
        <f t="shared" si="175"/>
        <v>6.0205999132795505</v>
      </c>
      <c r="AT298" s="36" t="e">
        <f t="shared" si="176"/>
        <v>#N/A</v>
      </c>
      <c r="AU298" s="36" t="e">
        <f t="shared" si="177"/>
        <v>#N/A</v>
      </c>
      <c r="AW298" s="37"/>
    </row>
    <row r="299" spans="2:49">
      <c r="B299" s="35"/>
      <c r="C299" s="36"/>
      <c r="D299" s="36"/>
      <c r="E299" s="37"/>
      <c r="F299" s="49">
        <v>295</v>
      </c>
      <c r="G299" s="49">
        <v>1395.6611697197329</v>
      </c>
      <c r="H299" s="49">
        <v>1395.6611697197329</v>
      </c>
      <c r="I299" s="49">
        <v>0.71650628511848125</v>
      </c>
      <c r="K299" s="49"/>
      <c r="L299" s="49">
        <f t="shared" si="161"/>
        <v>0</v>
      </c>
      <c r="M299" s="49">
        <f t="shared" si="151"/>
        <v>0</v>
      </c>
      <c r="N299" s="49">
        <f t="shared" si="152"/>
        <v>1</v>
      </c>
      <c r="O299" s="49">
        <f t="shared" si="153"/>
        <v>0</v>
      </c>
      <c r="Q299" s="49">
        <f t="shared" si="162"/>
        <v>2</v>
      </c>
      <c r="R299" s="49">
        <f t="shared" si="163"/>
        <v>0</v>
      </c>
      <c r="S299" s="49">
        <f t="shared" si="154"/>
        <v>2</v>
      </c>
      <c r="U299" s="49"/>
      <c r="V299" s="49">
        <f t="shared" si="164"/>
        <v>0</v>
      </c>
      <c r="W299" s="49">
        <f t="shared" si="155"/>
        <v>0</v>
      </c>
      <c r="X299" s="49">
        <f t="shared" si="165"/>
        <v>0.99999999999998679</v>
      </c>
      <c r="Y299" s="49">
        <f t="shared" si="166"/>
        <v>0</v>
      </c>
      <c r="AA299" s="49">
        <f t="shared" si="167"/>
        <v>1.9999999999999831</v>
      </c>
      <c r="AB299" s="49">
        <f t="shared" si="168"/>
        <v>0</v>
      </c>
      <c r="AC299" s="49">
        <f t="shared" si="156"/>
        <v>1.9999999999999831</v>
      </c>
      <c r="AE299" s="53">
        <v>0</v>
      </c>
      <c r="AF299" s="53">
        <f t="shared" si="169"/>
        <v>0</v>
      </c>
      <c r="AG299" s="53">
        <f t="shared" si="157"/>
        <v>6.0205999132796242</v>
      </c>
      <c r="AI299" s="53">
        <f t="shared" si="170"/>
        <v>-3.182280639625853E-14</v>
      </c>
      <c r="AJ299" s="53">
        <f t="shared" si="171"/>
        <v>-1.1475496851984192E-13</v>
      </c>
      <c r="AK299" s="53">
        <f t="shared" si="172"/>
        <v>6.0205999132795505</v>
      </c>
      <c r="AM299" s="53">
        <f t="shared" si="173"/>
        <v>0</v>
      </c>
      <c r="AN299" s="53">
        <f t="shared" si="158"/>
        <v>6.0205999132796242</v>
      </c>
      <c r="AO299" s="53" t="e">
        <f t="shared" si="159"/>
        <v>#N/A</v>
      </c>
      <c r="AP299" s="53" t="e">
        <f t="shared" si="160"/>
        <v>#N/A</v>
      </c>
      <c r="AR299" s="53">
        <f t="shared" si="174"/>
        <v>0</v>
      </c>
      <c r="AS299" s="53">
        <f t="shared" si="175"/>
        <v>6.0205999132795505</v>
      </c>
      <c r="AT299" s="53" t="e">
        <f t="shared" si="176"/>
        <v>#N/A</v>
      </c>
      <c r="AU299" s="53" t="e">
        <f t="shared" si="177"/>
        <v>#N/A</v>
      </c>
      <c r="AW299" s="37"/>
    </row>
    <row r="300" spans="2:49">
      <c r="B300" s="35"/>
      <c r="C300" s="36"/>
      <c r="D300" s="36"/>
      <c r="E300" s="37"/>
      <c r="F300" s="37">
        <v>296</v>
      </c>
      <c r="G300" s="37">
        <v>1415.8915687682772</v>
      </c>
      <c r="H300" s="37">
        <v>1415.8915687682772</v>
      </c>
      <c r="I300" s="52">
        <v>0.70626877231137641</v>
      </c>
      <c r="L300" s="37">
        <f t="shared" si="161"/>
        <v>0</v>
      </c>
      <c r="M300" s="37">
        <f t="shared" si="151"/>
        <v>0</v>
      </c>
      <c r="N300" s="37">
        <f t="shared" si="152"/>
        <v>1</v>
      </c>
      <c r="O300" s="37">
        <f t="shared" si="153"/>
        <v>0</v>
      </c>
      <c r="Q300" s="37">
        <f t="shared" si="162"/>
        <v>2</v>
      </c>
      <c r="R300" s="37">
        <f t="shared" si="163"/>
        <v>0</v>
      </c>
      <c r="S300" s="37">
        <f t="shared" si="154"/>
        <v>2</v>
      </c>
      <c r="V300" s="37">
        <f t="shared" si="164"/>
        <v>0</v>
      </c>
      <c r="W300" s="37">
        <f t="shared" si="155"/>
        <v>0</v>
      </c>
      <c r="X300" s="37">
        <f t="shared" si="165"/>
        <v>0.99999999999998679</v>
      </c>
      <c r="Y300" s="37">
        <f t="shared" si="166"/>
        <v>0</v>
      </c>
      <c r="AA300" s="37">
        <f t="shared" si="167"/>
        <v>1.9999999999999831</v>
      </c>
      <c r="AB300" s="37">
        <f t="shared" si="168"/>
        <v>0</v>
      </c>
      <c r="AC300" s="37">
        <f t="shared" si="156"/>
        <v>1.9999999999999831</v>
      </c>
      <c r="AE300" s="36">
        <v>0</v>
      </c>
      <c r="AF300" s="36">
        <f t="shared" si="169"/>
        <v>0</v>
      </c>
      <c r="AG300" s="36">
        <f t="shared" si="157"/>
        <v>6.0205999132796242</v>
      </c>
      <c r="AI300" s="36">
        <f t="shared" si="170"/>
        <v>-3.182280639625853E-14</v>
      </c>
      <c r="AJ300" s="36">
        <f t="shared" si="171"/>
        <v>-1.1475496851984192E-13</v>
      </c>
      <c r="AK300" s="36">
        <f t="shared" si="172"/>
        <v>6.0205999132795505</v>
      </c>
      <c r="AM300" s="36">
        <f t="shared" si="173"/>
        <v>0</v>
      </c>
      <c r="AN300" s="36">
        <f t="shared" si="158"/>
        <v>6.0205999132796242</v>
      </c>
      <c r="AO300" s="36" t="e">
        <f t="shared" si="159"/>
        <v>#N/A</v>
      </c>
      <c r="AP300" s="36" t="e">
        <f t="shared" si="160"/>
        <v>#N/A</v>
      </c>
      <c r="AR300" s="36">
        <f t="shared" si="174"/>
        <v>0</v>
      </c>
      <c r="AS300" s="36">
        <f t="shared" si="175"/>
        <v>6.0205999132795505</v>
      </c>
      <c r="AT300" s="36" t="e">
        <f t="shared" si="176"/>
        <v>#N/A</v>
      </c>
      <c r="AU300" s="36" t="e">
        <f t="shared" si="177"/>
        <v>#N/A</v>
      </c>
      <c r="AW300" s="37"/>
    </row>
    <row r="301" spans="2:49">
      <c r="B301" s="35"/>
      <c r="C301" s="36"/>
      <c r="D301" s="36"/>
      <c r="E301" s="37"/>
      <c r="F301" s="49">
        <v>297</v>
      </c>
      <c r="G301" s="49">
        <v>1436.4152116603414</v>
      </c>
      <c r="H301" s="49">
        <v>1436.4152116603414</v>
      </c>
      <c r="I301" s="49">
        <v>0.69617753410179195</v>
      </c>
      <c r="K301" s="49"/>
      <c r="L301" s="49">
        <f t="shared" si="161"/>
        <v>0</v>
      </c>
      <c r="M301" s="49">
        <f t="shared" si="151"/>
        <v>0</v>
      </c>
      <c r="N301" s="49">
        <f t="shared" si="152"/>
        <v>1</v>
      </c>
      <c r="O301" s="49">
        <f t="shared" si="153"/>
        <v>0</v>
      </c>
      <c r="Q301" s="49">
        <f t="shared" si="162"/>
        <v>2</v>
      </c>
      <c r="R301" s="49">
        <f t="shared" si="163"/>
        <v>0</v>
      </c>
      <c r="S301" s="49">
        <f t="shared" si="154"/>
        <v>2</v>
      </c>
      <c r="U301" s="49"/>
      <c r="V301" s="49">
        <f t="shared" si="164"/>
        <v>0</v>
      </c>
      <c r="W301" s="49">
        <f t="shared" si="155"/>
        <v>0</v>
      </c>
      <c r="X301" s="49">
        <f t="shared" si="165"/>
        <v>0.99999999999998679</v>
      </c>
      <c r="Y301" s="49">
        <f t="shared" si="166"/>
        <v>0</v>
      </c>
      <c r="AA301" s="49">
        <f t="shared" si="167"/>
        <v>1.9999999999999831</v>
      </c>
      <c r="AB301" s="49">
        <f t="shared" si="168"/>
        <v>0</v>
      </c>
      <c r="AC301" s="49">
        <f t="shared" si="156"/>
        <v>1.9999999999999831</v>
      </c>
      <c r="AE301" s="53">
        <v>0</v>
      </c>
      <c r="AF301" s="53">
        <f t="shared" si="169"/>
        <v>0</v>
      </c>
      <c r="AG301" s="53">
        <f t="shared" si="157"/>
        <v>6.0205999132796242</v>
      </c>
      <c r="AI301" s="53">
        <f t="shared" si="170"/>
        <v>-3.182280639625853E-14</v>
      </c>
      <c r="AJ301" s="53">
        <f t="shared" si="171"/>
        <v>-1.1475496851984192E-13</v>
      </c>
      <c r="AK301" s="53">
        <f t="shared" si="172"/>
        <v>6.0205999132795505</v>
      </c>
      <c r="AM301" s="53">
        <f t="shared" si="173"/>
        <v>0</v>
      </c>
      <c r="AN301" s="53">
        <f t="shared" si="158"/>
        <v>6.0205999132796242</v>
      </c>
      <c r="AO301" s="53" t="e">
        <f t="shared" si="159"/>
        <v>#N/A</v>
      </c>
      <c r="AP301" s="53" t="e">
        <f t="shared" si="160"/>
        <v>#N/A</v>
      </c>
      <c r="AR301" s="53">
        <f t="shared" si="174"/>
        <v>0</v>
      </c>
      <c r="AS301" s="53">
        <f t="shared" si="175"/>
        <v>6.0205999132795505</v>
      </c>
      <c r="AT301" s="53" t="e">
        <f t="shared" si="176"/>
        <v>#N/A</v>
      </c>
      <c r="AU301" s="53" t="e">
        <f t="shared" si="177"/>
        <v>#N/A</v>
      </c>
      <c r="AW301" s="37"/>
    </row>
    <row r="302" spans="2:49">
      <c r="B302" s="35"/>
      <c r="C302" s="36"/>
      <c r="D302" s="36"/>
      <c r="E302" s="37"/>
      <c r="F302" s="37">
        <v>298</v>
      </c>
      <c r="G302" s="37">
        <v>1457.2363490264568</v>
      </c>
      <c r="H302" s="37">
        <v>1457.2363490264568</v>
      </c>
      <c r="I302" s="52">
        <v>0.68623048050378033</v>
      </c>
      <c r="L302" s="37">
        <f t="shared" si="161"/>
        <v>0</v>
      </c>
      <c r="M302" s="37">
        <f t="shared" si="151"/>
        <v>0</v>
      </c>
      <c r="N302" s="37">
        <f t="shared" si="152"/>
        <v>1</v>
      </c>
      <c r="O302" s="37">
        <f t="shared" si="153"/>
        <v>0</v>
      </c>
      <c r="Q302" s="37">
        <f t="shared" si="162"/>
        <v>2</v>
      </c>
      <c r="R302" s="37">
        <f t="shared" si="163"/>
        <v>0</v>
      </c>
      <c r="S302" s="37">
        <f t="shared" si="154"/>
        <v>2</v>
      </c>
      <c r="V302" s="37">
        <f t="shared" si="164"/>
        <v>0</v>
      </c>
      <c r="W302" s="37">
        <f t="shared" si="155"/>
        <v>0</v>
      </c>
      <c r="X302" s="37">
        <f t="shared" si="165"/>
        <v>0.99999999999998679</v>
      </c>
      <c r="Y302" s="37">
        <f t="shared" si="166"/>
        <v>0</v>
      </c>
      <c r="AA302" s="37">
        <f t="shared" si="167"/>
        <v>1.9999999999999831</v>
      </c>
      <c r="AB302" s="37">
        <f t="shared" si="168"/>
        <v>0</v>
      </c>
      <c r="AC302" s="37">
        <f t="shared" si="156"/>
        <v>1.9999999999999831</v>
      </c>
      <c r="AE302" s="36">
        <v>0</v>
      </c>
      <c r="AF302" s="36">
        <f t="shared" si="169"/>
        <v>0</v>
      </c>
      <c r="AG302" s="36">
        <f t="shared" si="157"/>
        <v>6.0205999132796242</v>
      </c>
      <c r="AI302" s="36">
        <f t="shared" si="170"/>
        <v>-3.182280639625853E-14</v>
      </c>
      <c r="AJ302" s="36">
        <f t="shared" si="171"/>
        <v>-1.1475496851984192E-13</v>
      </c>
      <c r="AK302" s="36">
        <f t="shared" si="172"/>
        <v>6.0205999132795505</v>
      </c>
      <c r="AM302" s="36">
        <f t="shared" si="173"/>
        <v>0</v>
      </c>
      <c r="AN302" s="36">
        <f t="shared" si="158"/>
        <v>6.0205999132796242</v>
      </c>
      <c r="AO302" s="36" t="e">
        <f t="shared" si="159"/>
        <v>#N/A</v>
      </c>
      <c r="AP302" s="36" t="e">
        <f t="shared" si="160"/>
        <v>#N/A</v>
      </c>
      <c r="AR302" s="36">
        <f t="shared" si="174"/>
        <v>0</v>
      </c>
      <c r="AS302" s="36">
        <f t="shared" si="175"/>
        <v>6.0205999132795505</v>
      </c>
      <c r="AT302" s="36" t="e">
        <f t="shared" si="176"/>
        <v>#N/A</v>
      </c>
      <c r="AU302" s="36" t="e">
        <f t="shared" si="177"/>
        <v>#N/A</v>
      </c>
      <c r="AW302" s="37"/>
    </row>
    <row r="303" spans="2:49">
      <c r="B303" s="35"/>
      <c r="C303" s="36"/>
      <c r="D303" s="36"/>
      <c r="E303" s="37"/>
      <c r="F303" s="49">
        <v>299</v>
      </c>
      <c r="G303" s="49">
        <v>1478.3592931109192</v>
      </c>
      <c r="H303" s="49">
        <v>1478.3592931109192</v>
      </c>
      <c r="I303" s="49">
        <v>0.67642555139332516</v>
      </c>
      <c r="K303" s="49"/>
      <c r="L303" s="49">
        <f t="shared" si="161"/>
        <v>0</v>
      </c>
      <c r="M303" s="49">
        <f t="shared" si="151"/>
        <v>0</v>
      </c>
      <c r="N303" s="49">
        <f t="shared" si="152"/>
        <v>1</v>
      </c>
      <c r="O303" s="49">
        <f t="shared" si="153"/>
        <v>0</v>
      </c>
      <c r="Q303" s="49">
        <f t="shared" si="162"/>
        <v>2</v>
      </c>
      <c r="R303" s="49">
        <f t="shared" si="163"/>
        <v>0</v>
      </c>
      <c r="S303" s="49">
        <f t="shared" si="154"/>
        <v>2</v>
      </c>
      <c r="U303" s="49"/>
      <c r="V303" s="49">
        <f t="shared" si="164"/>
        <v>0</v>
      </c>
      <c r="W303" s="49">
        <f t="shared" si="155"/>
        <v>0</v>
      </c>
      <c r="X303" s="49">
        <f t="shared" si="165"/>
        <v>0.99999999999998679</v>
      </c>
      <c r="Y303" s="49">
        <f t="shared" si="166"/>
        <v>0</v>
      </c>
      <c r="AA303" s="49">
        <f t="shared" si="167"/>
        <v>1.9999999999999831</v>
      </c>
      <c r="AB303" s="49">
        <f t="shared" si="168"/>
        <v>0</v>
      </c>
      <c r="AC303" s="49">
        <f t="shared" si="156"/>
        <v>1.9999999999999831</v>
      </c>
      <c r="AE303" s="53">
        <v>0</v>
      </c>
      <c r="AF303" s="53">
        <f t="shared" si="169"/>
        <v>0</v>
      </c>
      <c r="AG303" s="53">
        <f t="shared" si="157"/>
        <v>6.0205999132796242</v>
      </c>
      <c r="AI303" s="53">
        <f t="shared" si="170"/>
        <v>-3.182280639625853E-14</v>
      </c>
      <c r="AJ303" s="53">
        <f t="shared" si="171"/>
        <v>-1.1475496851984192E-13</v>
      </c>
      <c r="AK303" s="53">
        <f t="shared" si="172"/>
        <v>6.0205999132795505</v>
      </c>
      <c r="AM303" s="53">
        <f t="shared" si="173"/>
        <v>0</v>
      </c>
      <c r="AN303" s="53">
        <f t="shared" si="158"/>
        <v>6.0205999132796242</v>
      </c>
      <c r="AO303" s="53" t="e">
        <f t="shared" si="159"/>
        <v>#N/A</v>
      </c>
      <c r="AP303" s="53" t="e">
        <f t="shared" si="160"/>
        <v>#N/A</v>
      </c>
      <c r="AR303" s="53">
        <f t="shared" si="174"/>
        <v>0</v>
      </c>
      <c r="AS303" s="53">
        <f t="shared" si="175"/>
        <v>6.0205999132795505</v>
      </c>
      <c r="AT303" s="53" t="e">
        <f t="shared" si="176"/>
        <v>#N/A</v>
      </c>
      <c r="AU303" s="53" t="e">
        <f t="shared" si="177"/>
        <v>#N/A</v>
      </c>
      <c r="AW303" s="37"/>
    </row>
    <row r="304" spans="2:49">
      <c r="B304" s="35"/>
      <c r="C304" s="36"/>
      <c r="D304" s="36"/>
      <c r="E304" s="37"/>
      <c r="F304" s="37">
        <v>300</v>
      </c>
      <c r="G304" s="37">
        <v>1499.7884186649128</v>
      </c>
      <c r="H304" s="37">
        <v>1499.7884186649128</v>
      </c>
      <c r="I304" s="52">
        <v>0.66676071608166154</v>
      </c>
      <c r="L304" s="37">
        <f t="shared" si="161"/>
        <v>0</v>
      </c>
      <c r="M304" s="37">
        <f t="shared" si="151"/>
        <v>0</v>
      </c>
      <c r="N304" s="37">
        <f t="shared" si="152"/>
        <v>1</v>
      </c>
      <c r="O304" s="37">
        <f t="shared" si="153"/>
        <v>0</v>
      </c>
      <c r="Q304" s="37">
        <f t="shared" si="162"/>
        <v>2</v>
      </c>
      <c r="R304" s="37">
        <f t="shared" si="163"/>
        <v>0</v>
      </c>
      <c r="S304" s="37">
        <f t="shared" si="154"/>
        <v>2</v>
      </c>
      <c r="V304" s="37">
        <f t="shared" si="164"/>
        <v>0</v>
      </c>
      <c r="W304" s="37">
        <f t="shared" si="155"/>
        <v>0</v>
      </c>
      <c r="X304" s="37">
        <f t="shared" si="165"/>
        <v>0.99999999999998679</v>
      </c>
      <c r="Y304" s="37">
        <f t="shared" si="166"/>
        <v>0</v>
      </c>
      <c r="AA304" s="37">
        <f t="shared" si="167"/>
        <v>1.9999999999999831</v>
      </c>
      <c r="AB304" s="37">
        <f t="shared" si="168"/>
        <v>0</v>
      </c>
      <c r="AC304" s="37">
        <f t="shared" si="156"/>
        <v>1.9999999999999831</v>
      </c>
      <c r="AE304" s="36">
        <v>0</v>
      </c>
      <c r="AF304" s="36">
        <f t="shared" si="169"/>
        <v>0</v>
      </c>
      <c r="AG304" s="36">
        <f t="shared" si="157"/>
        <v>6.0205999132796242</v>
      </c>
      <c r="AI304" s="36">
        <f t="shared" si="170"/>
        <v>-3.182280639625853E-14</v>
      </c>
      <c r="AJ304" s="36">
        <f t="shared" si="171"/>
        <v>-1.1475496851984192E-13</v>
      </c>
      <c r="AK304" s="36">
        <f t="shared" si="172"/>
        <v>6.0205999132795505</v>
      </c>
      <c r="AM304" s="36">
        <f t="shared" si="173"/>
        <v>0</v>
      </c>
      <c r="AN304" s="36">
        <f t="shared" si="158"/>
        <v>6.0205999132796242</v>
      </c>
      <c r="AO304" s="36" t="e">
        <f t="shared" si="159"/>
        <v>#N/A</v>
      </c>
      <c r="AP304" s="36" t="e">
        <f t="shared" si="160"/>
        <v>#N/A</v>
      </c>
      <c r="AR304" s="36">
        <f t="shared" si="174"/>
        <v>0</v>
      </c>
      <c r="AS304" s="36">
        <f t="shared" si="175"/>
        <v>6.0205999132795505</v>
      </c>
      <c r="AT304" s="36" t="e">
        <f t="shared" si="176"/>
        <v>#N/A</v>
      </c>
      <c r="AU304" s="36" t="e">
        <f t="shared" si="177"/>
        <v>#N/A</v>
      </c>
      <c r="AW304" s="37"/>
    </row>
    <row r="305" spans="2:49">
      <c r="B305" s="35"/>
      <c r="C305" s="36"/>
      <c r="D305" s="36"/>
      <c r="E305" s="37"/>
      <c r="F305" s="49">
        <v>301</v>
      </c>
      <c r="G305" s="49">
        <v>1521.5281638525414</v>
      </c>
      <c r="H305" s="49">
        <v>1521.5281638525414</v>
      </c>
      <c r="I305" s="49">
        <v>0.65723397289471064</v>
      </c>
      <c r="K305" s="49"/>
      <c r="L305" s="49">
        <f t="shared" si="161"/>
        <v>0</v>
      </c>
      <c r="M305" s="49">
        <f t="shared" si="151"/>
        <v>0</v>
      </c>
      <c r="N305" s="49">
        <f t="shared" si="152"/>
        <v>1</v>
      </c>
      <c r="O305" s="49">
        <f t="shared" si="153"/>
        <v>0</v>
      </c>
      <c r="Q305" s="49">
        <f t="shared" si="162"/>
        <v>2</v>
      </c>
      <c r="R305" s="49">
        <f t="shared" si="163"/>
        <v>0</v>
      </c>
      <c r="S305" s="49">
        <f t="shared" si="154"/>
        <v>2</v>
      </c>
      <c r="U305" s="49"/>
      <c r="V305" s="49">
        <f t="shared" si="164"/>
        <v>0</v>
      </c>
      <c r="W305" s="49">
        <f t="shared" si="155"/>
        <v>0</v>
      </c>
      <c r="X305" s="49">
        <f t="shared" si="165"/>
        <v>0.99999999999998679</v>
      </c>
      <c r="Y305" s="49">
        <f t="shared" si="166"/>
        <v>0</v>
      </c>
      <c r="AA305" s="49">
        <f t="shared" si="167"/>
        <v>1.9999999999999831</v>
      </c>
      <c r="AB305" s="49">
        <f t="shared" si="168"/>
        <v>0</v>
      </c>
      <c r="AC305" s="49">
        <f t="shared" si="156"/>
        <v>1.9999999999999831</v>
      </c>
      <c r="AE305" s="53">
        <v>0</v>
      </c>
      <c r="AF305" s="53">
        <f t="shared" si="169"/>
        <v>0</v>
      </c>
      <c r="AG305" s="53">
        <f t="shared" si="157"/>
        <v>6.0205999132796242</v>
      </c>
      <c r="AI305" s="53">
        <f t="shared" si="170"/>
        <v>-3.182280639625853E-14</v>
      </c>
      <c r="AJ305" s="53">
        <f t="shared" si="171"/>
        <v>-1.1475496851984192E-13</v>
      </c>
      <c r="AK305" s="53">
        <f t="shared" si="172"/>
        <v>6.0205999132795505</v>
      </c>
      <c r="AM305" s="53">
        <f t="shared" si="173"/>
        <v>0</v>
      </c>
      <c r="AN305" s="53">
        <f t="shared" si="158"/>
        <v>6.0205999132796242</v>
      </c>
      <c r="AO305" s="53" t="e">
        <f t="shared" si="159"/>
        <v>#N/A</v>
      </c>
      <c r="AP305" s="53" t="e">
        <f t="shared" si="160"/>
        <v>#N/A</v>
      </c>
      <c r="AR305" s="53">
        <f t="shared" si="174"/>
        <v>0</v>
      </c>
      <c r="AS305" s="53">
        <f t="shared" si="175"/>
        <v>6.0205999132795505</v>
      </c>
      <c r="AT305" s="53" t="e">
        <f t="shared" si="176"/>
        <v>#N/A</v>
      </c>
      <c r="AU305" s="53" t="e">
        <f t="shared" si="177"/>
        <v>#N/A</v>
      </c>
      <c r="AW305" s="37"/>
    </row>
    <row r="306" spans="2:49">
      <c r="B306" s="35"/>
      <c r="C306" s="36"/>
      <c r="D306" s="36"/>
      <c r="E306" s="37"/>
      <c r="F306" s="37">
        <v>302</v>
      </c>
      <c r="G306" s="37">
        <v>1543.5830311700258</v>
      </c>
      <c r="H306" s="37">
        <v>1543.5830311700258</v>
      </c>
      <c r="I306" s="52">
        <v>0.64784334875850935</v>
      </c>
      <c r="L306" s="37">
        <f t="shared" si="161"/>
        <v>0</v>
      </c>
      <c r="M306" s="37">
        <f t="shared" si="151"/>
        <v>0</v>
      </c>
      <c r="N306" s="37">
        <f t="shared" si="152"/>
        <v>1</v>
      </c>
      <c r="O306" s="37">
        <f t="shared" si="153"/>
        <v>0</v>
      </c>
      <c r="Q306" s="37">
        <f t="shared" si="162"/>
        <v>2</v>
      </c>
      <c r="R306" s="37">
        <f t="shared" si="163"/>
        <v>0</v>
      </c>
      <c r="S306" s="37">
        <f t="shared" si="154"/>
        <v>2</v>
      </c>
      <c r="V306" s="37">
        <f t="shared" si="164"/>
        <v>0</v>
      </c>
      <c r="W306" s="37">
        <f t="shared" si="155"/>
        <v>0</v>
      </c>
      <c r="X306" s="37">
        <f t="shared" si="165"/>
        <v>0.99999999999998679</v>
      </c>
      <c r="Y306" s="37">
        <f t="shared" si="166"/>
        <v>0</v>
      </c>
      <c r="AA306" s="37">
        <f t="shared" si="167"/>
        <v>1.9999999999999831</v>
      </c>
      <c r="AB306" s="37">
        <f t="shared" si="168"/>
        <v>0</v>
      </c>
      <c r="AC306" s="37">
        <f t="shared" si="156"/>
        <v>1.9999999999999831</v>
      </c>
      <c r="AE306" s="36">
        <v>0</v>
      </c>
      <c r="AF306" s="36">
        <f t="shared" si="169"/>
        <v>0</v>
      </c>
      <c r="AG306" s="36">
        <f t="shared" si="157"/>
        <v>6.0205999132796242</v>
      </c>
      <c r="AI306" s="36">
        <f t="shared" si="170"/>
        <v>-3.182280639625853E-14</v>
      </c>
      <c r="AJ306" s="36">
        <f t="shared" si="171"/>
        <v>-1.1475496851984192E-13</v>
      </c>
      <c r="AK306" s="36">
        <f t="shared" si="172"/>
        <v>6.0205999132795505</v>
      </c>
      <c r="AM306" s="36">
        <f t="shared" si="173"/>
        <v>0</v>
      </c>
      <c r="AN306" s="36">
        <f t="shared" si="158"/>
        <v>6.0205999132796242</v>
      </c>
      <c r="AO306" s="36" t="e">
        <f t="shared" si="159"/>
        <v>#N/A</v>
      </c>
      <c r="AP306" s="36" t="e">
        <f t="shared" si="160"/>
        <v>#N/A</v>
      </c>
      <c r="AR306" s="36">
        <f t="shared" si="174"/>
        <v>0</v>
      </c>
      <c r="AS306" s="36">
        <f t="shared" si="175"/>
        <v>6.0205999132795505</v>
      </c>
      <c r="AT306" s="36" t="e">
        <f t="shared" si="176"/>
        <v>#N/A</v>
      </c>
      <c r="AU306" s="36" t="e">
        <f t="shared" si="177"/>
        <v>#N/A</v>
      </c>
      <c r="AW306" s="37"/>
    </row>
    <row r="307" spans="2:49">
      <c r="B307" s="35"/>
      <c r="C307" s="36"/>
      <c r="D307" s="36"/>
      <c r="E307" s="37"/>
      <c r="F307" s="49">
        <v>303</v>
      </c>
      <c r="G307" s="49">
        <v>1565.9575883782056</v>
      </c>
      <c r="H307" s="49">
        <v>1565.9575883782056</v>
      </c>
      <c r="I307" s="49">
        <v>0.63858689879057107</v>
      </c>
      <c r="K307" s="49"/>
      <c r="L307" s="49">
        <f t="shared" si="161"/>
        <v>0</v>
      </c>
      <c r="M307" s="49">
        <f t="shared" si="151"/>
        <v>0</v>
      </c>
      <c r="N307" s="49">
        <f t="shared" si="152"/>
        <v>1</v>
      </c>
      <c r="O307" s="49">
        <f t="shared" si="153"/>
        <v>0</v>
      </c>
      <c r="Q307" s="49">
        <f t="shared" si="162"/>
        <v>2</v>
      </c>
      <c r="R307" s="49">
        <f t="shared" si="163"/>
        <v>0</v>
      </c>
      <c r="S307" s="49">
        <f t="shared" si="154"/>
        <v>2</v>
      </c>
      <c r="U307" s="49"/>
      <c r="V307" s="49">
        <f t="shared" si="164"/>
        <v>0</v>
      </c>
      <c r="W307" s="49">
        <f t="shared" si="155"/>
        <v>0</v>
      </c>
      <c r="X307" s="49">
        <f t="shared" si="165"/>
        <v>0.99999999999998679</v>
      </c>
      <c r="Y307" s="49">
        <f t="shared" si="166"/>
        <v>0</v>
      </c>
      <c r="AA307" s="49">
        <f t="shared" si="167"/>
        <v>1.9999999999999831</v>
      </c>
      <c r="AB307" s="49">
        <f t="shared" si="168"/>
        <v>0</v>
      </c>
      <c r="AC307" s="49">
        <f t="shared" si="156"/>
        <v>1.9999999999999831</v>
      </c>
      <c r="AE307" s="53">
        <v>0</v>
      </c>
      <c r="AF307" s="53">
        <f t="shared" si="169"/>
        <v>0</v>
      </c>
      <c r="AG307" s="53">
        <f t="shared" si="157"/>
        <v>6.0205999132796242</v>
      </c>
      <c r="AI307" s="53">
        <f t="shared" si="170"/>
        <v>-3.182280639625853E-14</v>
      </c>
      <c r="AJ307" s="53">
        <f t="shared" si="171"/>
        <v>-1.1475496851984192E-13</v>
      </c>
      <c r="AK307" s="53">
        <f t="shared" si="172"/>
        <v>6.0205999132795505</v>
      </c>
      <c r="AM307" s="53">
        <f t="shared" si="173"/>
        <v>0</v>
      </c>
      <c r="AN307" s="53">
        <f t="shared" si="158"/>
        <v>6.0205999132796242</v>
      </c>
      <c r="AO307" s="53" t="e">
        <f t="shared" si="159"/>
        <v>#N/A</v>
      </c>
      <c r="AP307" s="53" t="e">
        <f t="shared" si="160"/>
        <v>#N/A</v>
      </c>
      <c r="AR307" s="53">
        <f t="shared" si="174"/>
        <v>0</v>
      </c>
      <c r="AS307" s="53">
        <f t="shared" si="175"/>
        <v>6.0205999132795505</v>
      </c>
      <c r="AT307" s="53" t="e">
        <f t="shared" si="176"/>
        <v>#N/A</v>
      </c>
      <c r="AU307" s="53" t="e">
        <f t="shared" si="177"/>
        <v>#N/A</v>
      </c>
      <c r="AW307" s="37"/>
    </row>
    <row r="308" spans="2:49">
      <c r="B308" s="35"/>
      <c r="C308" s="36"/>
      <c r="D308" s="36"/>
      <c r="E308" s="37"/>
      <c r="F308" s="37">
        <v>304</v>
      </c>
      <c r="G308" s="37">
        <v>1588.6564694485639</v>
      </c>
      <c r="H308" s="37" t="s">
        <v>11</v>
      </c>
      <c r="I308" s="52">
        <v>0.6294627058970832</v>
      </c>
      <c r="L308" s="37">
        <f t="shared" si="161"/>
        <v>0</v>
      </c>
      <c r="M308" s="37">
        <f t="shared" si="151"/>
        <v>0</v>
      </c>
      <c r="N308" s="37">
        <f t="shared" si="152"/>
        <v>1</v>
      </c>
      <c r="O308" s="37">
        <f t="shared" si="153"/>
        <v>0</v>
      </c>
      <c r="Q308" s="37">
        <f t="shared" si="162"/>
        <v>2</v>
      </c>
      <c r="R308" s="37">
        <f t="shared" si="163"/>
        <v>0</v>
      </c>
      <c r="S308" s="37">
        <f t="shared" si="154"/>
        <v>2</v>
      </c>
      <c r="V308" s="37">
        <f t="shared" si="164"/>
        <v>0</v>
      </c>
      <c r="W308" s="37">
        <f t="shared" si="155"/>
        <v>0</v>
      </c>
      <c r="X308" s="37">
        <f t="shared" si="165"/>
        <v>0.99999999999998679</v>
      </c>
      <c r="Y308" s="37">
        <f t="shared" si="166"/>
        <v>0</v>
      </c>
      <c r="AA308" s="37">
        <f t="shared" si="167"/>
        <v>1.9999999999999831</v>
      </c>
      <c r="AB308" s="37">
        <f t="shared" si="168"/>
        <v>0</v>
      </c>
      <c r="AC308" s="37">
        <f t="shared" si="156"/>
        <v>1.9999999999999831</v>
      </c>
      <c r="AE308" s="36">
        <v>0</v>
      </c>
      <c r="AF308" s="36">
        <f t="shared" si="169"/>
        <v>0</v>
      </c>
      <c r="AG308" s="36">
        <f t="shared" si="157"/>
        <v>6.0205999132796242</v>
      </c>
      <c r="AI308" s="36">
        <f t="shared" si="170"/>
        <v>-3.182280639625853E-14</v>
      </c>
      <c r="AJ308" s="36">
        <f t="shared" si="171"/>
        <v>-1.1475496851984192E-13</v>
      </c>
      <c r="AK308" s="36">
        <f t="shared" si="172"/>
        <v>6.0205999132795505</v>
      </c>
      <c r="AM308" s="36">
        <f t="shared" si="173"/>
        <v>0</v>
      </c>
      <c r="AN308" s="36">
        <f t="shared" si="158"/>
        <v>6.0205999132796242</v>
      </c>
      <c r="AO308" s="36" t="e">
        <f t="shared" si="159"/>
        <v>#N/A</v>
      </c>
      <c r="AP308" s="36" t="e">
        <f t="shared" si="160"/>
        <v>#N/A</v>
      </c>
      <c r="AR308" s="36">
        <f t="shared" si="174"/>
        <v>0</v>
      </c>
      <c r="AS308" s="36">
        <f t="shared" si="175"/>
        <v>6.0205999132795505</v>
      </c>
      <c r="AT308" s="36" t="e">
        <f t="shared" si="176"/>
        <v>#N/A</v>
      </c>
      <c r="AU308" s="36" t="e">
        <f t="shared" si="177"/>
        <v>#N/A</v>
      </c>
      <c r="AW308" s="37"/>
    </row>
    <row r="309" spans="2:49">
      <c r="B309" s="35"/>
      <c r="C309" s="36"/>
      <c r="D309" s="36"/>
      <c r="E309" s="37"/>
      <c r="F309" s="49">
        <v>305</v>
      </c>
      <c r="G309" s="49">
        <v>1611.6843755229643</v>
      </c>
      <c r="H309" s="49">
        <v>1611.6843755229643</v>
      </c>
      <c r="I309" s="49">
        <v>0.62046888037585957</v>
      </c>
      <c r="K309" s="49"/>
      <c r="L309" s="49">
        <f t="shared" si="161"/>
        <v>0</v>
      </c>
      <c r="M309" s="49">
        <f t="shared" si="151"/>
        <v>0</v>
      </c>
      <c r="N309" s="49">
        <f t="shared" si="152"/>
        <v>1</v>
      </c>
      <c r="O309" s="49">
        <f t="shared" si="153"/>
        <v>0</v>
      </c>
      <c r="Q309" s="49">
        <f t="shared" si="162"/>
        <v>2</v>
      </c>
      <c r="R309" s="49">
        <f t="shared" si="163"/>
        <v>0</v>
      </c>
      <c r="S309" s="49">
        <f t="shared" si="154"/>
        <v>2</v>
      </c>
      <c r="U309" s="49"/>
      <c r="V309" s="49">
        <f t="shared" si="164"/>
        <v>0</v>
      </c>
      <c r="W309" s="49">
        <f t="shared" si="155"/>
        <v>0</v>
      </c>
      <c r="X309" s="49">
        <f t="shared" si="165"/>
        <v>0.99999999999998679</v>
      </c>
      <c r="Y309" s="49">
        <f t="shared" si="166"/>
        <v>0</v>
      </c>
      <c r="AA309" s="49">
        <f t="shared" si="167"/>
        <v>1.9999999999999831</v>
      </c>
      <c r="AB309" s="49">
        <f t="shared" si="168"/>
        <v>0</v>
      </c>
      <c r="AC309" s="49">
        <f t="shared" si="156"/>
        <v>1.9999999999999831</v>
      </c>
      <c r="AE309" s="53">
        <v>0</v>
      </c>
      <c r="AF309" s="53">
        <f t="shared" si="169"/>
        <v>0</v>
      </c>
      <c r="AG309" s="53">
        <f t="shared" si="157"/>
        <v>6.0205999132796242</v>
      </c>
      <c r="AI309" s="53">
        <f t="shared" si="170"/>
        <v>-3.182280639625853E-14</v>
      </c>
      <c r="AJ309" s="53">
        <f t="shared" si="171"/>
        <v>-1.1475496851984192E-13</v>
      </c>
      <c r="AK309" s="53">
        <f t="shared" si="172"/>
        <v>6.0205999132795505</v>
      </c>
      <c r="AM309" s="53">
        <f t="shared" si="173"/>
        <v>0</v>
      </c>
      <c r="AN309" s="53">
        <f t="shared" si="158"/>
        <v>6.0205999132796242</v>
      </c>
      <c r="AO309" s="53" t="e">
        <f t="shared" si="159"/>
        <v>#N/A</v>
      </c>
      <c r="AP309" s="53" t="e">
        <f t="shared" si="160"/>
        <v>#N/A</v>
      </c>
      <c r="AR309" s="53">
        <f t="shared" si="174"/>
        <v>0</v>
      </c>
      <c r="AS309" s="53">
        <f t="shared" si="175"/>
        <v>6.0205999132795505</v>
      </c>
      <c r="AT309" s="53" t="e">
        <f t="shared" si="176"/>
        <v>#N/A</v>
      </c>
      <c r="AU309" s="53" t="e">
        <f t="shared" si="177"/>
        <v>#N/A</v>
      </c>
      <c r="AW309" s="37"/>
    </row>
    <row r="310" spans="2:49">
      <c r="B310" s="35"/>
      <c r="C310" s="36"/>
      <c r="D310" s="36"/>
      <c r="E310" s="37"/>
      <c r="F310" s="37">
        <v>306</v>
      </c>
      <c r="G310" s="37">
        <v>1635.0460758873007</v>
      </c>
      <c r="H310" s="37">
        <v>1635.0460758873007</v>
      </c>
      <c r="I310" s="52">
        <v>0.61160355952496548</v>
      </c>
      <c r="L310" s="37">
        <f t="shared" si="161"/>
        <v>0</v>
      </c>
      <c r="M310" s="37">
        <f t="shared" si="151"/>
        <v>0</v>
      </c>
      <c r="N310" s="37">
        <f t="shared" si="152"/>
        <v>1</v>
      </c>
      <c r="O310" s="37">
        <f t="shared" si="153"/>
        <v>0</v>
      </c>
      <c r="Q310" s="37">
        <f t="shared" si="162"/>
        <v>2</v>
      </c>
      <c r="R310" s="37">
        <f t="shared" si="163"/>
        <v>0</v>
      </c>
      <c r="S310" s="37">
        <f t="shared" si="154"/>
        <v>2</v>
      </c>
      <c r="V310" s="37">
        <f t="shared" si="164"/>
        <v>0</v>
      </c>
      <c r="W310" s="37">
        <f t="shared" si="155"/>
        <v>0</v>
      </c>
      <c r="X310" s="37">
        <f t="shared" si="165"/>
        <v>0.99999999999998679</v>
      </c>
      <c r="Y310" s="37">
        <f t="shared" si="166"/>
        <v>0</v>
      </c>
      <c r="AA310" s="37">
        <f t="shared" si="167"/>
        <v>1.9999999999999831</v>
      </c>
      <c r="AB310" s="37">
        <f t="shared" si="168"/>
        <v>0</v>
      </c>
      <c r="AC310" s="37">
        <f t="shared" si="156"/>
        <v>1.9999999999999831</v>
      </c>
      <c r="AE310" s="36">
        <v>0</v>
      </c>
      <c r="AF310" s="36">
        <f t="shared" si="169"/>
        <v>0</v>
      </c>
      <c r="AG310" s="36">
        <f t="shared" si="157"/>
        <v>6.0205999132796242</v>
      </c>
      <c r="AI310" s="36">
        <f t="shared" si="170"/>
        <v>-3.182280639625853E-14</v>
      </c>
      <c r="AJ310" s="36">
        <f t="shared" si="171"/>
        <v>-1.1475496851984192E-13</v>
      </c>
      <c r="AK310" s="36">
        <f t="shared" si="172"/>
        <v>6.0205999132795505</v>
      </c>
      <c r="AM310" s="36">
        <f t="shared" si="173"/>
        <v>0</v>
      </c>
      <c r="AN310" s="36">
        <f t="shared" si="158"/>
        <v>6.0205999132796242</v>
      </c>
      <c r="AO310" s="36" t="e">
        <f t="shared" si="159"/>
        <v>#N/A</v>
      </c>
      <c r="AP310" s="36" t="e">
        <f t="shared" si="160"/>
        <v>#N/A</v>
      </c>
      <c r="AR310" s="36">
        <f t="shared" si="174"/>
        <v>0</v>
      </c>
      <c r="AS310" s="36">
        <f t="shared" si="175"/>
        <v>6.0205999132795505</v>
      </c>
      <c r="AT310" s="36" t="e">
        <f t="shared" si="176"/>
        <v>#N/A</v>
      </c>
      <c r="AU310" s="36" t="e">
        <f t="shared" si="177"/>
        <v>#N/A</v>
      </c>
      <c r="AW310" s="37"/>
    </row>
    <row r="311" spans="2:49">
      <c r="B311" s="35"/>
      <c r="C311" s="36"/>
      <c r="D311" s="36"/>
      <c r="E311" s="37"/>
      <c r="F311" s="49">
        <v>307</v>
      </c>
      <c r="G311" s="49">
        <v>1658.7464089592575</v>
      </c>
      <c r="H311" s="49">
        <v>1658.7464089592575</v>
      </c>
      <c r="I311" s="49">
        <v>0.60286490725693698</v>
      </c>
      <c r="K311" s="49"/>
      <c r="L311" s="49">
        <f t="shared" si="161"/>
        <v>0</v>
      </c>
      <c r="M311" s="49">
        <f t="shared" si="151"/>
        <v>0</v>
      </c>
      <c r="N311" s="49">
        <f t="shared" si="152"/>
        <v>1</v>
      </c>
      <c r="O311" s="49">
        <f t="shared" si="153"/>
        <v>0</v>
      </c>
      <c r="Q311" s="49">
        <f t="shared" si="162"/>
        <v>2</v>
      </c>
      <c r="R311" s="49">
        <f t="shared" si="163"/>
        <v>0</v>
      </c>
      <c r="S311" s="49">
        <f t="shared" si="154"/>
        <v>2</v>
      </c>
      <c r="U311" s="49"/>
      <c r="V311" s="49">
        <f t="shared" si="164"/>
        <v>0</v>
      </c>
      <c r="W311" s="49">
        <f t="shared" si="155"/>
        <v>0</v>
      </c>
      <c r="X311" s="49">
        <f t="shared" si="165"/>
        <v>0.99999999999998679</v>
      </c>
      <c r="Y311" s="49">
        <f t="shared" si="166"/>
        <v>0</v>
      </c>
      <c r="AA311" s="49">
        <f t="shared" si="167"/>
        <v>1.9999999999999831</v>
      </c>
      <c r="AB311" s="49">
        <f t="shared" si="168"/>
        <v>0</v>
      </c>
      <c r="AC311" s="49">
        <f t="shared" si="156"/>
        <v>1.9999999999999831</v>
      </c>
      <c r="AE311" s="53">
        <v>0</v>
      </c>
      <c r="AF311" s="53">
        <f t="shared" si="169"/>
        <v>0</v>
      </c>
      <c r="AG311" s="53">
        <f t="shared" si="157"/>
        <v>6.0205999132796242</v>
      </c>
      <c r="AI311" s="53">
        <f t="shared" si="170"/>
        <v>-3.182280639625853E-14</v>
      </c>
      <c r="AJ311" s="53">
        <f t="shared" si="171"/>
        <v>-1.1475496851984192E-13</v>
      </c>
      <c r="AK311" s="53">
        <f t="shared" si="172"/>
        <v>6.0205999132795505</v>
      </c>
      <c r="AM311" s="53">
        <f t="shared" si="173"/>
        <v>0</v>
      </c>
      <c r="AN311" s="53">
        <f t="shared" si="158"/>
        <v>6.0205999132796242</v>
      </c>
      <c r="AO311" s="53" t="e">
        <f t="shared" si="159"/>
        <v>#N/A</v>
      </c>
      <c r="AP311" s="53" t="e">
        <f t="shared" si="160"/>
        <v>#N/A</v>
      </c>
      <c r="AR311" s="53">
        <f t="shared" si="174"/>
        <v>0</v>
      </c>
      <c r="AS311" s="53">
        <f t="shared" si="175"/>
        <v>6.0205999132795505</v>
      </c>
      <c r="AT311" s="53" t="e">
        <f t="shared" si="176"/>
        <v>#N/A</v>
      </c>
      <c r="AU311" s="53" t="e">
        <f t="shared" si="177"/>
        <v>#N/A</v>
      </c>
      <c r="AW311" s="37"/>
    </row>
    <row r="312" spans="2:49">
      <c r="B312" s="35"/>
      <c r="C312" s="36"/>
      <c r="D312" s="36"/>
      <c r="E312" s="37"/>
      <c r="F312" s="37">
        <v>308</v>
      </c>
      <c r="G312" s="37">
        <v>1682.7902832903906</v>
      </c>
      <c r="H312" s="37">
        <v>1682.7902832903906</v>
      </c>
      <c r="I312" s="52">
        <v>0.59425111371850914</v>
      </c>
      <c r="L312" s="37">
        <f t="shared" si="161"/>
        <v>0</v>
      </c>
      <c r="M312" s="37">
        <f t="shared" si="151"/>
        <v>0</v>
      </c>
      <c r="N312" s="37">
        <f t="shared" si="152"/>
        <v>1</v>
      </c>
      <c r="O312" s="37">
        <f t="shared" si="153"/>
        <v>0</v>
      </c>
      <c r="Q312" s="37">
        <f t="shared" si="162"/>
        <v>2</v>
      </c>
      <c r="R312" s="37">
        <f t="shared" si="163"/>
        <v>0</v>
      </c>
      <c r="S312" s="37">
        <f t="shared" si="154"/>
        <v>2</v>
      </c>
      <c r="V312" s="37">
        <f t="shared" si="164"/>
        <v>0</v>
      </c>
      <c r="W312" s="37">
        <f t="shared" si="155"/>
        <v>0</v>
      </c>
      <c r="X312" s="37">
        <f t="shared" si="165"/>
        <v>0.99999999999998679</v>
      </c>
      <c r="Y312" s="37">
        <f t="shared" si="166"/>
        <v>0</v>
      </c>
      <c r="AA312" s="37">
        <f t="shared" si="167"/>
        <v>1.9999999999999831</v>
      </c>
      <c r="AB312" s="37">
        <f t="shared" si="168"/>
        <v>0</v>
      </c>
      <c r="AC312" s="37">
        <f t="shared" si="156"/>
        <v>1.9999999999999831</v>
      </c>
      <c r="AE312" s="36">
        <v>0</v>
      </c>
      <c r="AF312" s="36">
        <f t="shared" si="169"/>
        <v>0</v>
      </c>
      <c r="AG312" s="36">
        <f t="shared" si="157"/>
        <v>6.0205999132796242</v>
      </c>
      <c r="AI312" s="36">
        <f t="shared" si="170"/>
        <v>-3.182280639625853E-14</v>
      </c>
      <c r="AJ312" s="36">
        <f t="shared" si="171"/>
        <v>-1.1475496851984192E-13</v>
      </c>
      <c r="AK312" s="36">
        <f t="shared" si="172"/>
        <v>6.0205999132795505</v>
      </c>
      <c r="AM312" s="36">
        <f t="shared" si="173"/>
        <v>0</v>
      </c>
      <c r="AN312" s="36">
        <f t="shared" si="158"/>
        <v>6.0205999132796242</v>
      </c>
      <c r="AO312" s="36" t="e">
        <f t="shared" si="159"/>
        <v>#N/A</v>
      </c>
      <c r="AP312" s="36" t="e">
        <f t="shared" si="160"/>
        <v>#N/A</v>
      </c>
      <c r="AR312" s="36">
        <f t="shared" si="174"/>
        <v>0</v>
      </c>
      <c r="AS312" s="36">
        <f t="shared" si="175"/>
        <v>6.0205999132795505</v>
      </c>
      <c r="AT312" s="36" t="e">
        <f t="shared" si="176"/>
        <v>#N/A</v>
      </c>
      <c r="AU312" s="36" t="e">
        <f t="shared" si="177"/>
        <v>#N/A</v>
      </c>
      <c r="AW312" s="37"/>
    </row>
    <row r="313" spans="2:49">
      <c r="B313" s="35"/>
      <c r="C313" s="36"/>
      <c r="D313" s="36"/>
      <c r="E313" s="37"/>
      <c r="F313" s="49">
        <v>309</v>
      </c>
      <c r="G313" s="49">
        <v>1707.182678582732</v>
      </c>
      <c r="H313" s="49">
        <v>1707.182678582732</v>
      </c>
      <c r="I313" s="49">
        <v>0.58576039491577991</v>
      </c>
      <c r="K313" s="49"/>
      <c r="L313" s="49">
        <f t="shared" si="161"/>
        <v>0</v>
      </c>
      <c r="M313" s="49">
        <f t="shared" si="151"/>
        <v>0</v>
      </c>
      <c r="N313" s="49">
        <f t="shared" si="152"/>
        <v>1</v>
      </c>
      <c r="O313" s="49">
        <f t="shared" si="153"/>
        <v>0</v>
      </c>
      <c r="Q313" s="49">
        <f t="shared" si="162"/>
        <v>2</v>
      </c>
      <c r="R313" s="49">
        <f t="shared" si="163"/>
        <v>0</v>
      </c>
      <c r="S313" s="49">
        <f t="shared" si="154"/>
        <v>2</v>
      </c>
      <c r="U313" s="49"/>
      <c r="V313" s="49">
        <f t="shared" si="164"/>
        <v>0</v>
      </c>
      <c r="W313" s="49">
        <f t="shared" si="155"/>
        <v>0</v>
      </c>
      <c r="X313" s="49">
        <f t="shared" si="165"/>
        <v>0.99999999999998679</v>
      </c>
      <c r="Y313" s="49">
        <f t="shared" si="166"/>
        <v>0</v>
      </c>
      <c r="AA313" s="49">
        <f t="shared" si="167"/>
        <v>1.9999999999999831</v>
      </c>
      <c r="AB313" s="49">
        <f t="shared" si="168"/>
        <v>0</v>
      </c>
      <c r="AC313" s="49">
        <f t="shared" si="156"/>
        <v>1.9999999999999831</v>
      </c>
      <c r="AE313" s="53">
        <v>0</v>
      </c>
      <c r="AF313" s="53">
        <f t="shared" si="169"/>
        <v>0</v>
      </c>
      <c r="AG313" s="53">
        <f t="shared" si="157"/>
        <v>6.0205999132796242</v>
      </c>
      <c r="AI313" s="53">
        <f t="shared" si="170"/>
        <v>-3.182280639625853E-14</v>
      </c>
      <c r="AJ313" s="53">
        <f t="shared" si="171"/>
        <v>-1.1475496851984192E-13</v>
      </c>
      <c r="AK313" s="53">
        <f t="shared" si="172"/>
        <v>6.0205999132795505</v>
      </c>
      <c r="AM313" s="53">
        <f t="shared" si="173"/>
        <v>0</v>
      </c>
      <c r="AN313" s="53">
        <f t="shared" si="158"/>
        <v>6.0205999132796242</v>
      </c>
      <c r="AO313" s="53" t="e">
        <f t="shared" si="159"/>
        <v>#N/A</v>
      </c>
      <c r="AP313" s="53" t="e">
        <f t="shared" si="160"/>
        <v>#N/A</v>
      </c>
      <c r="AR313" s="53">
        <f t="shared" si="174"/>
        <v>0</v>
      </c>
      <c r="AS313" s="53">
        <f t="shared" si="175"/>
        <v>6.0205999132795505</v>
      </c>
      <c r="AT313" s="53" t="e">
        <f t="shared" si="176"/>
        <v>#N/A</v>
      </c>
      <c r="AU313" s="53" t="e">
        <f t="shared" si="177"/>
        <v>#N/A</v>
      </c>
      <c r="AW313" s="37"/>
    </row>
    <row r="314" spans="2:49">
      <c r="B314" s="35"/>
      <c r="C314" s="36"/>
      <c r="D314" s="36"/>
      <c r="E314" s="37"/>
      <c r="F314" s="37">
        <v>310</v>
      </c>
      <c r="G314" s="37">
        <v>1731.9286467201309</v>
      </c>
      <c r="H314" s="37">
        <v>1731.9286467201309</v>
      </c>
      <c r="I314" s="52">
        <v>0.57739099234472901</v>
      </c>
      <c r="L314" s="37">
        <f t="shared" si="161"/>
        <v>0</v>
      </c>
      <c r="M314" s="37">
        <f t="shared" si="151"/>
        <v>0</v>
      </c>
      <c r="N314" s="37">
        <f t="shared" si="152"/>
        <v>1</v>
      </c>
      <c r="O314" s="37">
        <f t="shared" si="153"/>
        <v>0</v>
      </c>
      <c r="Q314" s="37">
        <f t="shared" si="162"/>
        <v>2</v>
      </c>
      <c r="R314" s="37">
        <f t="shared" si="163"/>
        <v>0</v>
      </c>
      <c r="S314" s="37">
        <f t="shared" si="154"/>
        <v>2</v>
      </c>
      <c r="V314" s="37">
        <f t="shared" si="164"/>
        <v>0</v>
      </c>
      <c r="W314" s="37">
        <f t="shared" si="155"/>
        <v>0</v>
      </c>
      <c r="X314" s="37">
        <f t="shared" si="165"/>
        <v>0.99999999999998679</v>
      </c>
      <c r="Y314" s="37">
        <f t="shared" si="166"/>
        <v>0</v>
      </c>
      <c r="AA314" s="37">
        <f t="shared" si="167"/>
        <v>1.9999999999999831</v>
      </c>
      <c r="AB314" s="37">
        <f t="shared" si="168"/>
        <v>0</v>
      </c>
      <c r="AC314" s="37">
        <f t="shared" si="156"/>
        <v>1.9999999999999831</v>
      </c>
      <c r="AE314" s="36">
        <v>0</v>
      </c>
      <c r="AF314" s="36">
        <f t="shared" si="169"/>
        <v>0</v>
      </c>
      <c r="AG314" s="36">
        <f t="shared" si="157"/>
        <v>6.0205999132796242</v>
      </c>
      <c r="AI314" s="36">
        <f t="shared" si="170"/>
        <v>-3.182280639625853E-14</v>
      </c>
      <c r="AJ314" s="36">
        <f t="shared" si="171"/>
        <v>-1.1475496851984192E-13</v>
      </c>
      <c r="AK314" s="36">
        <f t="shared" si="172"/>
        <v>6.0205999132795505</v>
      </c>
      <c r="AM314" s="36">
        <f t="shared" si="173"/>
        <v>0</v>
      </c>
      <c r="AN314" s="36">
        <f t="shared" si="158"/>
        <v>6.0205999132796242</v>
      </c>
      <c r="AO314" s="36" t="e">
        <f t="shared" si="159"/>
        <v>#N/A</v>
      </c>
      <c r="AP314" s="36" t="e">
        <f t="shared" si="160"/>
        <v>#N/A</v>
      </c>
      <c r="AR314" s="36">
        <f t="shared" si="174"/>
        <v>0</v>
      </c>
      <c r="AS314" s="36">
        <f t="shared" si="175"/>
        <v>6.0205999132795505</v>
      </c>
      <c r="AT314" s="36" t="e">
        <f t="shared" si="176"/>
        <v>#N/A</v>
      </c>
      <c r="AU314" s="36" t="e">
        <f t="shared" si="177"/>
        <v>#N/A</v>
      </c>
      <c r="AW314" s="37"/>
    </row>
    <row r="315" spans="2:49">
      <c r="B315" s="35"/>
      <c r="C315" s="36"/>
      <c r="D315" s="36"/>
      <c r="E315" s="37"/>
      <c r="F315" s="49">
        <v>311</v>
      </c>
      <c r="G315" s="49">
        <v>1757.0333128145453</v>
      </c>
      <c r="H315" s="49">
        <v>1757.0333128145453</v>
      </c>
      <c r="I315" s="49">
        <v>0.56914117262701547</v>
      </c>
      <c r="K315" s="49"/>
      <c r="L315" s="49">
        <f t="shared" si="161"/>
        <v>0</v>
      </c>
      <c r="M315" s="49">
        <f t="shared" si="151"/>
        <v>0</v>
      </c>
      <c r="N315" s="49">
        <f t="shared" si="152"/>
        <v>1</v>
      </c>
      <c r="O315" s="49">
        <f t="shared" si="153"/>
        <v>0</v>
      </c>
      <c r="Q315" s="49">
        <f t="shared" si="162"/>
        <v>2</v>
      </c>
      <c r="R315" s="49">
        <f t="shared" si="163"/>
        <v>0</v>
      </c>
      <c r="S315" s="49">
        <f t="shared" si="154"/>
        <v>2</v>
      </c>
      <c r="U315" s="49"/>
      <c r="V315" s="49">
        <f t="shared" si="164"/>
        <v>0</v>
      </c>
      <c r="W315" s="49">
        <f t="shared" si="155"/>
        <v>0</v>
      </c>
      <c r="X315" s="49">
        <f t="shared" si="165"/>
        <v>0.99999999999998679</v>
      </c>
      <c r="Y315" s="49">
        <f t="shared" si="166"/>
        <v>0</v>
      </c>
      <c r="AA315" s="49">
        <f t="shared" si="167"/>
        <v>1.9999999999999831</v>
      </c>
      <c r="AB315" s="49">
        <f t="shared" si="168"/>
        <v>0</v>
      </c>
      <c r="AC315" s="49">
        <f t="shared" si="156"/>
        <v>1.9999999999999831</v>
      </c>
      <c r="AE315" s="53">
        <v>0</v>
      </c>
      <c r="AF315" s="53">
        <f t="shared" si="169"/>
        <v>0</v>
      </c>
      <c r="AG315" s="53">
        <f t="shared" si="157"/>
        <v>6.0205999132796242</v>
      </c>
      <c r="AI315" s="53">
        <f t="shared" si="170"/>
        <v>-3.182280639625853E-14</v>
      </c>
      <c r="AJ315" s="53">
        <f t="shared" si="171"/>
        <v>-1.1475496851984192E-13</v>
      </c>
      <c r="AK315" s="53">
        <f t="shared" si="172"/>
        <v>6.0205999132795505</v>
      </c>
      <c r="AM315" s="53">
        <f t="shared" si="173"/>
        <v>0</v>
      </c>
      <c r="AN315" s="53">
        <f t="shared" si="158"/>
        <v>6.0205999132796242</v>
      </c>
      <c r="AO315" s="53" t="e">
        <f t="shared" si="159"/>
        <v>#N/A</v>
      </c>
      <c r="AP315" s="53" t="e">
        <f t="shared" si="160"/>
        <v>#N/A</v>
      </c>
      <c r="AR315" s="53">
        <f t="shared" si="174"/>
        <v>0</v>
      </c>
      <c r="AS315" s="53">
        <f t="shared" si="175"/>
        <v>6.0205999132795505</v>
      </c>
      <c r="AT315" s="53" t="e">
        <f t="shared" si="176"/>
        <v>#N/A</v>
      </c>
      <c r="AU315" s="53" t="e">
        <f t="shared" si="177"/>
        <v>#N/A</v>
      </c>
      <c r="AW315" s="37"/>
    </row>
    <row r="316" spans="2:49">
      <c r="B316" s="35"/>
      <c r="C316" s="36"/>
      <c r="D316" s="36"/>
      <c r="E316" s="37"/>
      <c r="F316" s="37">
        <v>312</v>
      </c>
      <c r="G316" s="37">
        <v>1782.5018762674913</v>
      </c>
      <c r="H316" s="37">
        <v>1782.5018762674913</v>
      </c>
      <c r="I316" s="52">
        <v>0.56100922715098167</v>
      </c>
      <c r="L316" s="37">
        <f t="shared" si="161"/>
        <v>0</v>
      </c>
      <c r="M316" s="37">
        <f t="shared" si="151"/>
        <v>0</v>
      </c>
      <c r="N316" s="37">
        <f t="shared" si="152"/>
        <v>1</v>
      </c>
      <c r="O316" s="37">
        <f t="shared" si="153"/>
        <v>0</v>
      </c>
      <c r="Q316" s="37">
        <f t="shared" si="162"/>
        <v>2</v>
      </c>
      <c r="R316" s="37">
        <f t="shared" si="163"/>
        <v>0</v>
      </c>
      <c r="S316" s="37">
        <f t="shared" si="154"/>
        <v>2</v>
      </c>
      <c r="V316" s="37">
        <f t="shared" si="164"/>
        <v>0</v>
      </c>
      <c r="W316" s="37">
        <f t="shared" si="155"/>
        <v>0</v>
      </c>
      <c r="X316" s="37">
        <f t="shared" si="165"/>
        <v>0.99999999999998679</v>
      </c>
      <c r="Y316" s="37">
        <f t="shared" si="166"/>
        <v>0</v>
      </c>
      <c r="AA316" s="37">
        <f t="shared" si="167"/>
        <v>1.9999999999999831</v>
      </c>
      <c r="AB316" s="37">
        <f t="shared" si="168"/>
        <v>0</v>
      </c>
      <c r="AC316" s="37">
        <f t="shared" si="156"/>
        <v>1.9999999999999831</v>
      </c>
      <c r="AE316" s="36">
        <v>0</v>
      </c>
      <c r="AF316" s="36">
        <f t="shared" si="169"/>
        <v>0</v>
      </c>
      <c r="AG316" s="36">
        <f t="shared" si="157"/>
        <v>6.0205999132796242</v>
      </c>
      <c r="AI316" s="36">
        <f t="shared" si="170"/>
        <v>-3.182280639625853E-14</v>
      </c>
      <c r="AJ316" s="36">
        <f t="shared" si="171"/>
        <v>-1.1475496851984192E-13</v>
      </c>
      <c r="AK316" s="36">
        <f t="shared" si="172"/>
        <v>6.0205999132795505</v>
      </c>
      <c r="AM316" s="36">
        <f t="shared" si="173"/>
        <v>0</v>
      </c>
      <c r="AN316" s="36">
        <f t="shared" si="158"/>
        <v>6.0205999132796242</v>
      </c>
      <c r="AO316" s="36" t="e">
        <f t="shared" si="159"/>
        <v>#N/A</v>
      </c>
      <c r="AP316" s="36" t="e">
        <f t="shared" si="160"/>
        <v>#N/A</v>
      </c>
      <c r="AR316" s="36">
        <f t="shared" si="174"/>
        <v>0</v>
      </c>
      <c r="AS316" s="36">
        <f t="shared" si="175"/>
        <v>6.0205999132795505</v>
      </c>
      <c r="AT316" s="36" t="e">
        <f t="shared" si="176"/>
        <v>#N/A</v>
      </c>
      <c r="AU316" s="36" t="e">
        <f t="shared" si="177"/>
        <v>#N/A</v>
      </c>
      <c r="AW316" s="37"/>
    </row>
    <row r="317" spans="2:49">
      <c r="B317" s="35"/>
      <c r="C317" s="36"/>
      <c r="D317" s="36"/>
      <c r="E317" s="37"/>
      <c r="F317" s="49">
        <v>313</v>
      </c>
      <c r="G317" s="49">
        <v>1808.3396118469025</v>
      </c>
      <c r="H317" s="49">
        <v>1808.3396118469025</v>
      </c>
      <c r="I317" s="49">
        <v>0.55299347171777924</v>
      </c>
      <c r="K317" s="49"/>
      <c r="L317" s="49">
        <f t="shared" si="161"/>
        <v>0</v>
      </c>
      <c r="M317" s="49">
        <f t="shared" si="151"/>
        <v>0</v>
      </c>
      <c r="N317" s="49">
        <f t="shared" si="152"/>
        <v>1</v>
      </c>
      <c r="O317" s="49">
        <f t="shared" si="153"/>
        <v>0</v>
      </c>
      <c r="Q317" s="49">
        <f t="shared" si="162"/>
        <v>2</v>
      </c>
      <c r="R317" s="49">
        <f t="shared" si="163"/>
        <v>0</v>
      </c>
      <c r="S317" s="49">
        <f t="shared" si="154"/>
        <v>2</v>
      </c>
      <c r="U317" s="49"/>
      <c r="V317" s="49">
        <f t="shared" si="164"/>
        <v>0</v>
      </c>
      <c r="W317" s="49">
        <f t="shared" si="155"/>
        <v>0</v>
      </c>
      <c r="X317" s="49">
        <f t="shared" si="165"/>
        <v>0.99999999999998679</v>
      </c>
      <c r="Y317" s="49">
        <f t="shared" si="166"/>
        <v>0</v>
      </c>
      <c r="AA317" s="49">
        <f t="shared" si="167"/>
        <v>1.9999999999999831</v>
      </c>
      <c r="AB317" s="49">
        <f t="shared" si="168"/>
        <v>0</v>
      </c>
      <c r="AC317" s="49">
        <f t="shared" si="156"/>
        <v>1.9999999999999831</v>
      </c>
      <c r="AE317" s="53">
        <v>0</v>
      </c>
      <c r="AF317" s="53">
        <f t="shared" si="169"/>
        <v>0</v>
      </c>
      <c r="AG317" s="53">
        <f t="shared" si="157"/>
        <v>6.0205999132796242</v>
      </c>
      <c r="AI317" s="53">
        <f t="shared" si="170"/>
        <v>-3.182280639625853E-14</v>
      </c>
      <c r="AJ317" s="53">
        <f t="shared" si="171"/>
        <v>-1.1475496851984192E-13</v>
      </c>
      <c r="AK317" s="53">
        <f t="shared" si="172"/>
        <v>6.0205999132795505</v>
      </c>
      <c r="AM317" s="53">
        <f t="shared" si="173"/>
        <v>0</v>
      </c>
      <c r="AN317" s="53">
        <f t="shared" si="158"/>
        <v>6.0205999132796242</v>
      </c>
      <c r="AO317" s="53" t="e">
        <f t="shared" si="159"/>
        <v>#N/A</v>
      </c>
      <c r="AP317" s="53" t="e">
        <f t="shared" si="160"/>
        <v>#N/A</v>
      </c>
      <c r="AR317" s="53">
        <f t="shared" si="174"/>
        <v>0</v>
      </c>
      <c r="AS317" s="53">
        <f t="shared" si="175"/>
        <v>6.0205999132795505</v>
      </c>
      <c r="AT317" s="53" t="e">
        <f t="shared" si="176"/>
        <v>#N/A</v>
      </c>
      <c r="AU317" s="53" t="e">
        <f t="shared" si="177"/>
        <v>#N/A</v>
      </c>
      <c r="AW317" s="37"/>
    </row>
    <row r="318" spans="2:49">
      <c r="B318" s="35"/>
      <c r="C318" s="36"/>
      <c r="D318" s="36"/>
      <c r="E318" s="37"/>
      <c r="F318" s="37">
        <v>314</v>
      </c>
      <c r="G318" s="37">
        <v>1834.5518707795591</v>
      </c>
      <c r="H318" s="37">
        <v>1834.5518707795591</v>
      </c>
      <c r="I318" s="52">
        <v>0.5450922461925638</v>
      </c>
      <c r="L318" s="37">
        <f t="shared" si="161"/>
        <v>0</v>
      </c>
      <c r="M318" s="37">
        <f t="shared" si="151"/>
        <v>0</v>
      </c>
      <c r="N318" s="37">
        <f t="shared" si="152"/>
        <v>1</v>
      </c>
      <c r="O318" s="37">
        <f t="shared" si="153"/>
        <v>0</v>
      </c>
      <c r="Q318" s="37">
        <f t="shared" si="162"/>
        <v>2</v>
      </c>
      <c r="R318" s="37">
        <f t="shared" si="163"/>
        <v>0</v>
      </c>
      <c r="S318" s="37">
        <f t="shared" si="154"/>
        <v>2</v>
      </c>
      <c r="V318" s="37">
        <f t="shared" si="164"/>
        <v>0</v>
      </c>
      <c r="W318" s="37">
        <f t="shared" si="155"/>
        <v>0</v>
      </c>
      <c r="X318" s="37">
        <f t="shared" si="165"/>
        <v>0.99999999999998679</v>
      </c>
      <c r="Y318" s="37">
        <f t="shared" si="166"/>
        <v>0</v>
      </c>
      <c r="AA318" s="37">
        <f t="shared" si="167"/>
        <v>1.9999999999999831</v>
      </c>
      <c r="AB318" s="37">
        <f t="shared" si="168"/>
        <v>0</v>
      </c>
      <c r="AC318" s="37">
        <f t="shared" si="156"/>
        <v>1.9999999999999831</v>
      </c>
      <c r="AE318" s="36">
        <v>0</v>
      </c>
      <c r="AF318" s="36">
        <f t="shared" si="169"/>
        <v>0</v>
      </c>
      <c r="AG318" s="36">
        <f t="shared" si="157"/>
        <v>6.0205999132796242</v>
      </c>
      <c r="AI318" s="36">
        <f t="shared" si="170"/>
        <v>-3.182280639625853E-14</v>
      </c>
      <c r="AJ318" s="36">
        <f t="shared" si="171"/>
        <v>-1.1475496851984192E-13</v>
      </c>
      <c r="AK318" s="36">
        <f t="shared" si="172"/>
        <v>6.0205999132795505</v>
      </c>
      <c r="AM318" s="36">
        <f t="shared" si="173"/>
        <v>0</v>
      </c>
      <c r="AN318" s="36">
        <f t="shared" si="158"/>
        <v>6.0205999132796242</v>
      </c>
      <c r="AO318" s="36" t="e">
        <f t="shared" si="159"/>
        <v>#N/A</v>
      </c>
      <c r="AP318" s="36" t="e">
        <f t="shared" si="160"/>
        <v>#N/A</v>
      </c>
      <c r="AR318" s="36">
        <f t="shared" si="174"/>
        <v>0</v>
      </c>
      <c r="AS318" s="36">
        <f t="shared" si="175"/>
        <v>6.0205999132795505</v>
      </c>
      <c r="AT318" s="36" t="e">
        <f t="shared" si="176"/>
        <v>#N/A</v>
      </c>
      <c r="AU318" s="36" t="e">
        <f t="shared" si="177"/>
        <v>#N/A</v>
      </c>
      <c r="AW318" s="37"/>
    </row>
    <row r="319" spans="2:49">
      <c r="B319" s="35"/>
      <c r="C319" s="36"/>
      <c r="D319" s="36"/>
      <c r="E319" s="37"/>
      <c r="F319" s="49">
        <v>315</v>
      </c>
      <c r="G319" s="49">
        <v>1861.1440818593994</v>
      </c>
      <c r="H319" s="49">
        <v>1861.1440818593994</v>
      </c>
      <c r="I319" s="49">
        <v>0.53730391416065837</v>
      </c>
      <c r="K319" s="49"/>
      <c r="L319" s="49">
        <f t="shared" si="161"/>
        <v>0</v>
      </c>
      <c r="M319" s="49">
        <f t="shared" si="151"/>
        <v>0</v>
      </c>
      <c r="N319" s="49">
        <f t="shared" si="152"/>
        <v>1</v>
      </c>
      <c r="O319" s="49">
        <f t="shared" si="153"/>
        <v>0</v>
      </c>
      <c r="Q319" s="49">
        <f t="shared" si="162"/>
        <v>2</v>
      </c>
      <c r="R319" s="49">
        <f t="shared" si="163"/>
        <v>0</v>
      </c>
      <c r="S319" s="49">
        <f t="shared" si="154"/>
        <v>2</v>
      </c>
      <c r="U319" s="49"/>
      <c r="V319" s="49">
        <f t="shared" si="164"/>
        <v>0</v>
      </c>
      <c r="W319" s="49">
        <f t="shared" si="155"/>
        <v>0</v>
      </c>
      <c r="X319" s="49">
        <f t="shared" si="165"/>
        <v>0.99999999999998679</v>
      </c>
      <c r="Y319" s="49">
        <f t="shared" si="166"/>
        <v>0</v>
      </c>
      <c r="AA319" s="49">
        <f t="shared" si="167"/>
        <v>1.9999999999999831</v>
      </c>
      <c r="AB319" s="49">
        <f t="shared" si="168"/>
        <v>0</v>
      </c>
      <c r="AC319" s="49">
        <f t="shared" si="156"/>
        <v>1.9999999999999831</v>
      </c>
      <c r="AE319" s="53">
        <v>0</v>
      </c>
      <c r="AF319" s="53">
        <f t="shared" si="169"/>
        <v>0</v>
      </c>
      <c r="AG319" s="53">
        <f t="shared" si="157"/>
        <v>6.0205999132796242</v>
      </c>
      <c r="AI319" s="53">
        <f t="shared" si="170"/>
        <v>-3.182280639625853E-14</v>
      </c>
      <c r="AJ319" s="53">
        <f t="shared" si="171"/>
        <v>-1.1475496851984192E-13</v>
      </c>
      <c r="AK319" s="53">
        <f t="shared" si="172"/>
        <v>6.0205999132795505</v>
      </c>
      <c r="AM319" s="53">
        <f t="shared" si="173"/>
        <v>0</v>
      </c>
      <c r="AN319" s="53">
        <f t="shared" si="158"/>
        <v>6.0205999132796242</v>
      </c>
      <c r="AO319" s="53" t="e">
        <f t="shared" si="159"/>
        <v>#N/A</v>
      </c>
      <c r="AP319" s="53" t="e">
        <f t="shared" si="160"/>
        <v>#N/A</v>
      </c>
      <c r="AR319" s="53">
        <f t="shared" si="174"/>
        <v>0</v>
      </c>
      <c r="AS319" s="53">
        <f t="shared" si="175"/>
        <v>6.0205999132795505</v>
      </c>
      <c r="AT319" s="53" t="e">
        <f t="shared" si="176"/>
        <v>#N/A</v>
      </c>
      <c r="AU319" s="53" t="e">
        <f t="shared" si="177"/>
        <v>#N/A</v>
      </c>
      <c r="AW319" s="37"/>
    </row>
    <row r="320" spans="2:49">
      <c r="B320" s="35"/>
      <c r="C320" s="36"/>
      <c r="D320" s="36"/>
      <c r="E320" s="37"/>
      <c r="F320" s="37">
        <v>316</v>
      </c>
      <c r="G320" s="37">
        <v>1888.121752571848</v>
      </c>
      <c r="H320" s="37">
        <v>1888.121752571848</v>
      </c>
      <c r="I320" s="52">
        <v>0.52962686258864411</v>
      </c>
      <c r="L320" s="37">
        <f t="shared" si="161"/>
        <v>0</v>
      </c>
      <c r="M320" s="37">
        <f t="shared" si="151"/>
        <v>0</v>
      </c>
      <c r="N320" s="37">
        <f t="shared" si="152"/>
        <v>1</v>
      </c>
      <c r="O320" s="37">
        <f t="shared" si="153"/>
        <v>0</v>
      </c>
      <c r="Q320" s="37">
        <f t="shared" si="162"/>
        <v>2</v>
      </c>
      <c r="R320" s="37">
        <f t="shared" si="163"/>
        <v>0</v>
      </c>
      <c r="S320" s="37">
        <f t="shared" si="154"/>
        <v>2</v>
      </c>
      <c r="V320" s="37">
        <f t="shared" si="164"/>
        <v>0</v>
      </c>
      <c r="W320" s="37">
        <f t="shared" si="155"/>
        <v>0</v>
      </c>
      <c r="X320" s="37">
        <f t="shared" si="165"/>
        <v>0.99999999999998679</v>
      </c>
      <c r="Y320" s="37">
        <f t="shared" si="166"/>
        <v>0</v>
      </c>
      <c r="AA320" s="37">
        <f t="shared" si="167"/>
        <v>1.9999999999999831</v>
      </c>
      <c r="AB320" s="37">
        <f t="shared" si="168"/>
        <v>0</v>
      </c>
      <c r="AC320" s="37">
        <f t="shared" si="156"/>
        <v>1.9999999999999831</v>
      </c>
      <c r="AE320" s="36">
        <v>0</v>
      </c>
      <c r="AF320" s="36">
        <f t="shared" si="169"/>
        <v>0</v>
      </c>
      <c r="AG320" s="36">
        <f t="shared" si="157"/>
        <v>6.0205999132796242</v>
      </c>
      <c r="AI320" s="36">
        <f t="shared" si="170"/>
        <v>-3.182280639625853E-14</v>
      </c>
      <c r="AJ320" s="36">
        <f t="shared" si="171"/>
        <v>-1.1475496851984192E-13</v>
      </c>
      <c r="AK320" s="36">
        <f t="shared" si="172"/>
        <v>6.0205999132795505</v>
      </c>
      <c r="AM320" s="36">
        <f t="shared" si="173"/>
        <v>0</v>
      </c>
      <c r="AN320" s="36">
        <f t="shared" si="158"/>
        <v>6.0205999132796242</v>
      </c>
      <c r="AO320" s="36" t="e">
        <f t="shared" si="159"/>
        <v>#N/A</v>
      </c>
      <c r="AP320" s="36" t="e">
        <f t="shared" si="160"/>
        <v>#N/A</v>
      </c>
      <c r="AR320" s="36">
        <f t="shared" si="174"/>
        <v>0</v>
      </c>
      <c r="AS320" s="36">
        <f t="shared" si="175"/>
        <v>6.0205999132795505</v>
      </c>
      <c r="AT320" s="36" t="e">
        <f t="shared" si="176"/>
        <v>#N/A</v>
      </c>
      <c r="AU320" s="36" t="e">
        <f t="shared" si="177"/>
        <v>#N/A</v>
      </c>
      <c r="AW320" s="37"/>
    </row>
    <row r="321" spans="2:49">
      <c r="B321" s="35"/>
      <c r="C321" s="36"/>
      <c r="D321" s="36"/>
      <c r="E321" s="37"/>
      <c r="F321" s="49">
        <v>317</v>
      </c>
      <c r="G321" s="49">
        <v>1915.4904702344836</v>
      </c>
      <c r="H321" s="49">
        <v>1915.4904702344836</v>
      </c>
      <c r="I321" s="49">
        <v>0.5220595014902818</v>
      </c>
      <c r="K321" s="49"/>
      <c r="L321" s="49">
        <f t="shared" si="161"/>
        <v>0</v>
      </c>
      <c r="M321" s="49">
        <f t="shared" si="151"/>
        <v>0</v>
      </c>
      <c r="N321" s="49">
        <f t="shared" si="152"/>
        <v>1</v>
      </c>
      <c r="O321" s="49">
        <f t="shared" si="153"/>
        <v>0</v>
      </c>
      <c r="Q321" s="49">
        <f t="shared" si="162"/>
        <v>2</v>
      </c>
      <c r="R321" s="49">
        <f t="shared" si="163"/>
        <v>0</v>
      </c>
      <c r="S321" s="49">
        <f t="shared" si="154"/>
        <v>2</v>
      </c>
      <c r="U321" s="49"/>
      <c r="V321" s="49">
        <f t="shared" si="164"/>
        <v>0</v>
      </c>
      <c r="W321" s="49">
        <f t="shared" si="155"/>
        <v>0</v>
      </c>
      <c r="X321" s="49">
        <f t="shared" si="165"/>
        <v>0.99999999999998679</v>
      </c>
      <c r="Y321" s="49">
        <f t="shared" si="166"/>
        <v>0</v>
      </c>
      <c r="AA321" s="49">
        <f t="shared" si="167"/>
        <v>1.9999999999999831</v>
      </c>
      <c r="AB321" s="49">
        <f t="shared" si="168"/>
        <v>0</v>
      </c>
      <c r="AC321" s="49">
        <f t="shared" si="156"/>
        <v>1.9999999999999831</v>
      </c>
      <c r="AE321" s="53">
        <v>0</v>
      </c>
      <c r="AF321" s="53">
        <f t="shared" si="169"/>
        <v>0</v>
      </c>
      <c r="AG321" s="53">
        <f t="shared" si="157"/>
        <v>6.0205999132796242</v>
      </c>
      <c r="AI321" s="53">
        <f t="shared" si="170"/>
        <v>-3.182280639625853E-14</v>
      </c>
      <c r="AJ321" s="53">
        <f t="shared" si="171"/>
        <v>-1.1475496851984192E-13</v>
      </c>
      <c r="AK321" s="53">
        <f t="shared" si="172"/>
        <v>6.0205999132795505</v>
      </c>
      <c r="AM321" s="53">
        <f t="shared" si="173"/>
        <v>0</v>
      </c>
      <c r="AN321" s="53">
        <f t="shared" si="158"/>
        <v>6.0205999132796242</v>
      </c>
      <c r="AO321" s="53" t="e">
        <f t="shared" si="159"/>
        <v>#N/A</v>
      </c>
      <c r="AP321" s="53" t="e">
        <f t="shared" si="160"/>
        <v>#N/A</v>
      </c>
      <c r="AR321" s="53">
        <f t="shared" si="174"/>
        <v>0</v>
      </c>
      <c r="AS321" s="53">
        <f t="shared" si="175"/>
        <v>6.0205999132795505</v>
      </c>
      <c r="AT321" s="53" t="e">
        <f t="shared" si="176"/>
        <v>#N/A</v>
      </c>
      <c r="AU321" s="53" t="e">
        <f t="shared" si="177"/>
        <v>#N/A</v>
      </c>
      <c r="AW321" s="37"/>
    </row>
    <row r="322" spans="2:49">
      <c r="B322" s="35"/>
      <c r="C322" s="36"/>
      <c r="D322" s="36"/>
      <c r="E322" s="37"/>
      <c r="F322" s="37">
        <v>318</v>
      </c>
      <c r="G322" s="37">
        <v>1943.2559031542135</v>
      </c>
      <c r="H322" s="37">
        <v>1943.2559031542135</v>
      </c>
      <c r="I322" s="52">
        <v>0.51460026359721378</v>
      </c>
      <c r="L322" s="37">
        <f t="shared" si="161"/>
        <v>0</v>
      </c>
      <c r="M322" s="37">
        <f t="shared" si="151"/>
        <v>0</v>
      </c>
      <c r="N322" s="37">
        <f t="shared" si="152"/>
        <v>1</v>
      </c>
      <c r="O322" s="37">
        <f t="shared" si="153"/>
        <v>0</v>
      </c>
      <c r="Q322" s="37">
        <f t="shared" si="162"/>
        <v>2</v>
      </c>
      <c r="R322" s="37">
        <f t="shared" si="163"/>
        <v>0</v>
      </c>
      <c r="S322" s="37">
        <f t="shared" si="154"/>
        <v>2</v>
      </c>
      <c r="V322" s="37">
        <f t="shared" si="164"/>
        <v>0</v>
      </c>
      <c r="W322" s="37">
        <f t="shared" si="155"/>
        <v>0</v>
      </c>
      <c r="X322" s="37">
        <f t="shared" si="165"/>
        <v>0.99999999999998679</v>
      </c>
      <c r="Y322" s="37">
        <f t="shared" si="166"/>
        <v>0</v>
      </c>
      <c r="AA322" s="37">
        <f t="shared" si="167"/>
        <v>1.9999999999999831</v>
      </c>
      <c r="AB322" s="37">
        <f t="shared" si="168"/>
        <v>0</v>
      </c>
      <c r="AC322" s="37">
        <f t="shared" si="156"/>
        <v>1.9999999999999831</v>
      </c>
      <c r="AE322" s="36">
        <v>0</v>
      </c>
      <c r="AF322" s="36">
        <f t="shared" si="169"/>
        <v>0</v>
      </c>
      <c r="AG322" s="36">
        <f t="shared" si="157"/>
        <v>6.0205999132796242</v>
      </c>
      <c r="AI322" s="36">
        <f t="shared" si="170"/>
        <v>-3.182280639625853E-14</v>
      </c>
      <c r="AJ322" s="36">
        <f t="shared" si="171"/>
        <v>-1.1475496851984192E-13</v>
      </c>
      <c r="AK322" s="36">
        <f t="shared" si="172"/>
        <v>6.0205999132795505</v>
      </c>
      <c r="AM322" s="36">
        <f t="shared" si="173"/>
        <v>0</v>
      </c>
      <c r="AN322" s="36">
        <f t="shared" si="158"/>
        <v>6.0205999132796242</v>
      </c>
      <c r="AO322" s="36" t="e">
        <f t="shared" si="159"/>
        <v>#N/A</v>
      </c>
      <c r="AP322" s="36" t="e">
        <f t="shared" si="160"/>
        <v>#N/A</v>
      </c>
      <c r="AR322" s="36">
        <f t="shared" si="174"/>
        <v>0</v>
      </c>
      <c r="AS322" s="36">
        <f t="shared" si="175"/>
        <v>6.0205999132795505</v>
      </c>
      <c r="AT322" s="36" t="e">
        <f t="shared" si="176"/>
        <v>#N/A</v>
      </c>
      <c r="AU322" s="36" t="e">
        <f t="shared" si="177"/>
        <v>#N/A</v>
      </c>
      <c r="AW322" s="37"/>
    </row>
    <row r="323" spans="2:49">
      <c r="B323" s="35"/>
      <c r="C323" s="36"/>
      <c r="D323" s="36"/>
      <c r="E323" s="37"/>
      <c r="F323" s="49">
        <v>319</v>
      </c>
      <c r="G323" s="49">
        <v>1971.4238018012334</v>
      </c>
      <c r="H323" s="49">
        <v>1971.4238018012334</v>
      </c>
      <c r="I323" s="49">
        <v>0.50724760403436775</v>
      </c>
      <c r="K323" s="49"/>
      <c r="L323" s="49">
        <f t="shared" si="161"/>
        <v>0</v>
      </c>
      <c r="M323" s="49">
        <f t="shared" si="151"/>
        <v>0</v>
      </c>
      <c r="N323" s="49">
        <f t="shared" si="152"/>
        <v>1</v>
      </c>
      <c r="O323" s="49">
        <f t="shared" si="153"/>
        <v>0</v>
      </c>
      <c r="Q323" s="49">
        <f t="shared" si="162"/>
        <v>2</v>
      </c>
      <c r="R323" s="49">
        <f t="shared" si="163"/>
        <v>0</v>
      </c>
      <c r="S323" s="49">
        <f t="shared" si="154"/>
        <v>2</v>
      </c>
      <c r="U323" s="49"/>
      <c r="V323" s="49">
        <f t="shared" si="164"/>
        <v>0</v>
      </c>
      <c r="W323" s="49">
        <f t="shared" si="155"/>
        <v>0</v>
      </c>
      <c r="X323" s="49">
        <f t="shared" si="165"/>
        <v>0.99999999999998679</v>
      </c>
      <c r="Y323" s="49">
        <f t="shared" si="166"/>
        <v>0</v>
      </c>
      <c r="AA323" s="49">
        <f t="shared" si="167"/>
        <v>1.9999999999999831</v>
      </c>
      <c r="AB323" s="49">
        <f t="shared" si="168"/>
        <v>0</v>
      </c>
      <c r="AC323" s="49">
        <f t="shared" si="156"/>
        <v>1.9999999999999831</v>
      </c>
      <c r="AE323" s="53">
        <v>0</v>
      </c>
      <c r="AF323" s="53">
        <f t="shared" si="169"/>
        <v>0</v>
      </c>
      <c r="AG323" s="53">
        <f t="shared" si="157"/>
        <v>6.0205999132796242</v>
      </c>
      <c r="AI323" s="53">
        <f t="shared" si="170"/>
        <v>-3.182280639625853E-14</v>
      </c>
      <c r="AJ323" s="53">
        <f t="shared" si="171"/>
        <v>-1.1475496851984192E-13</v>
      </c>
      <c r="AK323" s="53">
        <f t="shared" si="172"/>
        <v>6.0205999132795505</v>
      </c>
      <c r="AM323" s="53">
        <f t="shared" si="173"/>
        <v>0</v>
      </c>
      <c r="AN323" s="53">
        <f t="shared" si="158"/>
        <v>6.0205999132796242</v>
      </c>
      <c r="AO323" s="53" t="e">
        <f t="shared" si="159"/>
        <v>#N/A</v>
      </c>
      <c r="AP323" s="53" t="e">
        <f t="shared" si="160"/>
        <v>#N/A</v>
      </c>
      <c r="AR323" s="53">
        <f t="shared" si="174"/>
        <v>0</v>
      </c>
      <c r="AS323" s="53">
        <f t="shared" si="175"/>
        <v>6.0205999132795505</v>
      </c>
      <c r="AT323" s="53" t="e">
        <f t="shared" si="176"/>
        <v>#N/A</v>
      </c>
      <c r="AU323" s="53" t="e">
        <f t="shared" si="177"/>
        <v>#N/A</v>
      </c>
      <c r="AW323" s="37"/>
    </row>
    <row r="324" spans="2:49">
      <c r="B324" s="35"/>
      <c r="C324" s="36"/>
      <c r="D324" s="36"/>
      <c r="E324" s="37"/>
      <c r="F324" s="37">
        <v>320</v>
      </c>
      <c r="G324" s="37">
        <v>2000</v>
      </c>
      <c r="H324" s="37" t="s">
        <v>10</v>
      </c>
      <c r="I324" s="52">
        <v>0.5</v>
      </c>
      <c r="L324" s="37">
        <f t="shared" si="161"/>
        <v>0</v>
      </c>
      <c r="M324" s="37">
        <f t="shared" ref="M324:M387" si="178">RADIANS(L324)</f>
        <v>0</v>
      </c>
      <c r="N324" s="37">
        <f t="shared" ref="N324:N387" si="179">$K$4*COS(M324)</f>
        <v>1</v>
      </c>
      <c r="O324" s="37">
        <f t="shared" ref="O324:O387" si="180">$K$4*SIN(M324)</f>
        <v>0</v>
      </c>
      <c r="Q324" s="37">
        <f t="shared" si="162"/>
        <v>2</v>
      </c>
      <c r="R324" s="37">
        <f t="shared" si="163"/>
        <v>0</v>
      </c>
      <c r="S324" s="37">
        <f t="shared" ref="S324:S387" si="181">SQRT(Q324^2+R324^2)</f>
        <v>2</v>
      </c>
      <c r="V324" s="37">
        <f t="shared" si="164"/>
        <v>0</v>
      </c>
      <c r="W324" s="37">
        <f t="shared" ref="W324:W387" si="182">RADIANS(V324)</f>
        <v>0</v>
      </c>
      <c r="X324" s="37">
        <f t="shared" si="165"/>
        <v>0.99999999999998679</v>
      </c>
      <c r="Y324" s="37">
        <f t="shared" si="166"/>
        <v>0</v>
      </c>
      <c r="AA324" s="37">
        <f t="shared" si="167"/>
        <v>1.9999999999999831</v>
      </c>
      <c r="AB324" s="37">
        <f t="shared" si="168"/>
        <v>0</v>
      </c>
      <c r="AC324" s="37">
        <f t="shared" ref="AC324:AC387" si="183">SQRT(AA324^2+AB324^2)</f>
        <v>1.9999999999999831</v>
      </c>
      <c r="AE324" s="36">
        <v>0</v>
      </c>
      <c r="AF324" s="36">
        <f t="shared" si="169"/>
        <v>0</v>
      </c>
      <c r="AG324" s="36">
        <f t="shared" ref="AG324:AG387" si="184">20*LOG(S324)</f>
        <v>6.0205999132796242</v>
      </c>
      <c r="AI324" s="36">
        <f t="shared" si="170"/>
        <v>-3.182280639625853E-14</v>
      </c>
      <c r="AJ324" s="36">
        <f t="shared" si="171"/>
        <v>-1.1475496851984192E-13</v>
      </c>
      <c r="AK324" s="36">
        <f t="shared" si="172"/>
        <v>6.0205999132795505</v>
      </c>
      <c r="AM324" s="36">
        <f t="shared" si="173"/>
        <v>0</v>
      </c>
      <c r="AN324" s="36">
        <f t="shared" ref="AN324:AN387" si="185">IF(AM324&lt;6,AG324,NA())</f>
        <v>6.0205999132796242</v>
      </c>
      <c r="AO324" s="36" t="e">
        <f t="shared" ref="AO324:AO387" si="186">IF(AND(AM324&gt;=6,AM324&lt;24),AG324,NA())</f>
        <v>#N/A</v>
      </c>
      <c r="AP324" s="36" t="e">
        <f t="shared" ref="AP324:AP387" si="187">IF(24&lt;AM324,AG324,NA())</f>
        <v>#N/A</v>
      </c>
      <c r="AR324" s="36">
        <f t="shared" si="174"/>
        <v>0</v>
      </c>
      <c r="AS324" s="36">
        <f t="shared" si="175"/>
        <v>6.0205999132795505</v>
      </c>
      <c r="AT324" s="36" t="e">
        <f t="shared" si="176"/>
        <v>#N/A</v>
      </c>
      <c r="AU324" s="36" t="e">
        <f t="shared" si="177"/>
        <v>#N/A</v>
      </c>
      <c r="AW324" s="37"/>
    </row>
    <row r="325" spans="2:49">
      <c r="B325" s="35"/>
      <c r="C325" s="36"/>
      <c r="D325" s="36"/>
      <c r="E325" s="37"/>
      <c r="F325" s="49">
        <v>321</v>
      </c>
      <c r="G325" s="49">
        <v>2028.9904161374729</v>
      </c>
      <c r="H325" s="49">
        <v>2028.9904161374729</v>
      </c>
      <c r="I325" s="49">
        <v>0.49285595045030789</v>
      </c>
      <c r="K325" s="49"/>
      <c r="L325" s="49">
        <f t="shared" ref="L325:L388" si="188">$D$7/$I325*360</f>
        <v>0</v>
      </c>
      <c r="M325" s="49">
        <f t="shared" si="178"/>
        <v>0</v>
      </c>
      <c r="N325" s="49">
        <f t="shared" si="179"/>
        <v>1</v>
      </c>
      <c r="O325" s="49">
        <f t="shared" si="180"/>
        <v>0</v>
      </c>
      <c r="Q325" s="49">
        <f t="shared" ref="Q325:Q388" si="189">$D$9+N325</f>
        <v>2</v>
      </c>
      <c r="R325" s="49">
        <f t="shared" ref="R325:R388" si="190">O325</f>
        <v>0</v>
      </c>
      <c r="S325" s="49">
        <f t="shared" si="181"/>
        <v>2</v>
      </c>
      <c r="U325" s="49"/>
      <c r="V325" s="49">
        <f t="shared" ref="V325:V388" si="191">$D$22/$I325*360</f>
        <v>0</v>
      </c>
      <c r="W325" s="49">
        <f t="shared" si="182"/>
        <v>0</v>
      </c>
      <c r="X325" s="49">
        <f t="shared" ref="X325:X388" si="192">$U$4*COS(W325)</f>
        <v>0.99999999999998679</v>
      </c>
      <c r="Y325" s="49">
        <f t="shared" ref="Y325:Y388" si="193">$U$4*SIN(W325)</f>
        <v>0</v>
      </c>
      <c r="AA325" s="49">
        <f t="shared" ref="AA325:AA388" si="194">$D$11+X325</f>
        <v>1.9999999999999831</v>
      </c>
      <c r="AB325" s="49">
        <f t="shared" ref="AB325:AB388" si="195">Y325</f>
        <v>0</v>
      </c>
      <c r="AC325" s="49">
        <f t="shared" si="183"/>
        <v>1.9999999999999831</v>
      </c>
      <c r="AE325" s="53">
        <v>0</v>
      </c>
      <c r="AF325" s="53">
        <f t="shared" ref="AF325:AF388" si="196">$D$21</f>
        <v>0</v>
      </c>
      <c r="AG325" s="53">
        <f t="shared" si="184"/>
        <v>6.0205999132796242</v>
      </c>
      <c r="AI325" s="53">
        <f t="shared" ref="AI325:AI388" si="197">IFERROR($D$26,NA())</f>
        <v>-3.182280639625853E-14</v>
      </c>
      <c r="AJ325" s="53">
        <f t="shared" ref="AJ325:AJ388" si="198">IFERROR($D$27,NA())</f>
        <v>-1.1475496851984192E-13</v>
      </c>
      <c r="AK325" s="53">
        <f t="shared" ref="AK325:AK388" si="199">IFERROR(20*LOG(AC325),NA())</f>
        <v>6.0205999132795505</v>
      </c>
      <c r="AM325" s="53">
        <f t="shared" ref="AM325:AM388" si="200">ABS(L325/360)</f>
        <v>0</v>
      </c>
      <c r="AN325" s="53">
        <f t="shared" si="185"/>
        <v>6.0205999132796242</v>
      </c>
      <c r="AO325" s="53" t="e">
        <f t="shared" si="186"/>
        <v>#N/A</v>
      </c>
      <c r="AP325" s="53" t="e">
        <f t="shared" si="187"/>
        <v>#N/A</v>
      </c>
      <c r="AR325" s="53">
        <f t="shared" ref="AR325:AR388" si="201">ABS(V325/360)</f>
        <v>0</v>
      </c>
      <c r="AS325" s="53">
        <f t="shared" ref="AS325:AS388" si="202">IFERROR(IF(AR325&lt;6,AK325,NA()),NA())</f>
        <v>6.0205999132795505</v>
      </c>
      <c r="AT325" s="53" t="e">
        <f t="shared" ref="AT325:AT388" si="203">IFERROR(IF(AND(AR325&gt;=6,AR325&lt;24),AK325,NA()),NA())</f>
        <v>#N/A</v>
      </c>
      <c r="AU325" s="53" t="e">
        <f t="shared" ref="AU325:AU388" si="204">IFERROR(IF(24&lt;AR325,AK325,NA()),NA())</f>
        <v>#N/A</v>
      </c>
      <c r="AW325" s="37"/>
    </row>
    <row r="326" spans="2:49">
      <c r="B326" s="35"/>
      <c r="C326" s="36"/>
      <c r="D326" s="36"/>
      <c r="E326" s="37"/>
      <c r="F326" s="37">
        <v>322</v>
      </c>
      <c r="G326" s="37">
        <v>2058.4010543888589</v>
      </c>
      <c r="H326" s="37">
        <v>2058.4010543888589</v>
      </c>
      <c r="I326" s="52">
        <v>0.48581397578855245</v>
      </c>
      <c r="L326" s="37">
        <f t="shared" si="188"/>
        <v>0</v>
      </c>
      <c r="M326" s="37">
        <f t="shared" si="178"/>
        <v>0</v>
      </c>
      <c r="N326" s="37">
        <f t="shared" si="179"/>
        <v>1</v>
      </c>
      <c r="O326" s="37">
        <f t="shared" si="180"/>
        <v>0</v>
      </c>
      <c r="Q326" s="37">
        <f t="shared" si="189"/>
        <v>2</v>
      </c>
      <c r="R326" s="37">
        <f t="shared" si="190"/>
        <v>0</v>
      </c>
      <c r="S326" s="37">
        <f t="shared" si="181"/>
        <v>2</v>
      </c>
      <c r="V326" s="37">
        <f t="shared" si="191"/>
        <v>0</v>
      </c>
      <c r="W326" s="37">
        <f t="shared" si="182"/>
        <v>0</v>
      </c>
      <c r="X326" s="37">
        <f t="shared" si="192"/>
        <v>0.99999999999998679</v>
      </c>
      <c r="Y326" s="37">
        <f t="shared" si="193"/>
        <v>0</v>
      </c>
      <c r="AA326" s="37">
        <f t="shared" si="194"/>
        <v>1.9999999999999831</v>
      </c>
      <c r="AB326" s="37">
        <f t="shared" si="195"/>
        <v>0</v>
      </c>
      <c r="AC326" s="37">
        <f t="shared" si="183"/>
        <v>1.9999999999999831</v>
      </c>
      <c r="AE326" s="36">
        <v>0</v>
      </c>
      <c r="AF326" s="36">
        <f t="shared" si="196"/>
        <v>0</v>
      </c>
      <c r="AG326" s="36">
        <f t="shared" si="184"/>
        <v>6.0205999132796242</v>
      </c>
      <c r="AI326" s="36">
        <f t="shared" si="197"/>
        <v>-3.182280639625853E-14</v>
      </c>
      <c r="AJ326" s="36">
        <f t="shared" si="198"/>
        <v>-1.1475496851984192E-13</v>
      </c>
      <c r="AK326" s="36">
        <f t="shared" si="199"/>
        <v>6.0205999132795505</v>
      </c>
      <c r="AM326" s="36">
        <f t="shared" si="200"/>
        <v>0</v>
      </c>
      <c r="AN326" s="36">
        <f t="shared" si="185"/>
        <v>6.0205999132796242</v>
      </c>
      <c r="AO326" s="36" t="e">
        <f t="shared" si="186"/>
        <v>#N/A</v>
      </c>
      <c r="AP326" s="36" t="e">
        <f t="shared" si="187"/>
        <v>#N/A</v>
      </c>
      <c r="AR326" s="36">
        <f t="shared" si="201"/>
        <v>0</v>
      </c>
      <c r="AS326" s="36">
        <f t="shared" si="202"/>
        <v>6.0205999132795505</v>
      </c>
      <c r="AT326" s="36" t="e">
        <f t="shared" si="203"/>
        <v>#N/A</v>
      </c>
      <c r="AU326" s="36" t="e">
        <f t="shared" si="204"/>
        <v>#N/A</v>
      </c>
      <c r="AW326" s="37"/>
    </row>
    <row r="327" spans="2:49">
      <c r="B327" s="35"/>
      <c r="C327" s="36"/>
      <c r="D327" s="36"/>
      <c r="E327" s="37"/>
      <c r="F327" s="49">
        <v>323</v>
      </c>
      <c r="G327" s="49">
        <v>2088.2380059611291</v>
      </c>
      <c r="H327" s="49">
        <v>2088.2380059611291</v>
      </c>
      <c r="I327" s="49">
        <v>0.47887261755862048</v>
      </c>
      <c r="K327" s="49"/>
      <c r="L327" s="49">
        <f t="shared" si="188"/>
        <v>0</v>
      </c>
      <c r="M327" s="49">
        <f t="shared" si="178"/>
        <v>0</v>
      </c>
      <c r="N327" s="49">
        <f t="shared" si="179"/>
        <v>1</v>
      </c>
      <c r="O327" s="49">
        <f t="shared" si="180"/>
        <v>0</v>
      </c>
      <c r="Q327" s="49">
        <f t="shared" si="189"/>
        <v>2</v>
      </c>
      <c r="R327" s="49">
        <f t="shared" si="190"/>
        <v>0</v>
      </c>
      <c r="S327" s="49">
        <f t="shared" si="181"/>
        <v>2</v>
      </c>
      <c r="U327" s="49"/>
      <c r="V327" s="49">
        <f t="shared" si="191"/>
        <v>0</v>
      </c>
      <c r="W327" s="49">
        <f t="shared" si="182"/>
        <v>0</v>
      </c>
      <c r="X327" s="49">
        <f t="shared" si="192"/>
        <v>0.99999999999998679</v>
      </c>
      <c r="Y327" s="49">
        <f t="shared" si="193"/>
        <v>0</v>
      </c>
      <c r="AA327" s="49">
        <f t="shared" si="194"/>
        <v>1.9999999999999831</v>
      </c>
      <c r="AB327" s="49">
        <f t="shared" si="195"/>
        <v>0</v>
      </c>
      <c r="AC327" s="49">
        <f t="shared" si="183"/>
        <v>1.9999999999999831</v>
      </c>
      <c r="AE327" s="53">
        <v>0</v>
      </c>
      <c r="AF327" s="53">
        <f t="shared" si="196"/>
        <v>0</v>
      </c>
      <c r="AG327" s="53">
        <f t="shared" si="184"/>
        <v>6.0205999132796242</v>
      </c>
      <c r="AI327" s="53">
        <f t="shared" si="197"/>
        <v>-3.182280639625853E-14</v>
      </c>
      <c r="AJ327" s="53">
        <f t="shared" si="198"/>
        <v>-1.1475496851984192E-13</v>
      </c>
      <c r="AK327" s="53">
        <f t="shared" si="199"/>
        <v>6.0205999132795505</v>
      </c>
      <c r="AM327" s="53">
        <f t="shared" si="200"/>
        <v>0</v>
      </c>
      <c r="AN327" s="53">
        <f t="shared" si="185"/>
        <v>6.0205999132796242</v>
      </c>
      <c r="AO327" s="53" t="e">
        <f t="shared" si="186"/>
        <v>#N/A</v>
      </c>
      <c r="AP327" s="53" t="e">
        <f t="shared" si="187"/>
        <v>#N/A</v>
      </c>
      <c r="AR327" s="53">
        <f t="shared" si="201"/>
        <v>0</v>
      </c>
      <c r="AS327" s="53">
        <f t="shared" si="202"/>
        <v>6.0205999132795505</v>
      </c>
      <c r="AT327" s="53" t="e">
        <f t="shared" si="203"/>
        <v>#N/A</v>
      </c>
      <c r="AU327" s="53" t="e">
        <f t="shared" si="204"/>
        <v>#N/A</v>
      </c>
      <c r="AW327" s="37"/>
    </row>
    <row r="328" spans="2:49">
      <c r="B328" s="35"/>
      <c r="C328" s="36"/>
      <c r="D328" s="36"/>
      <c r="E328" s="37"/>
      <c r="F328" s="37">
        <v>324</v>
      </c>
      <c r="G328" s="37">
        <v>2118.5074503545779</v>
      </c>
      <c r="H328" s="37">
        <v>2118.5074503545779</v>
      </c>
      <c r="I328" s="52">
        <v>0.47203043814296164</v>
      </c>
      <c r="L328" s="37">
        <f t="shared" si="188"/>
        <v>0</v>
      </c>
      <c r="M328" s="37">
        <f t="shared" si="178"/>
        <v>0</v>
      </c>
      <c r="N328" s="37">
        <f t="shared" si="179"/>
        <v>1</v>
      </c>
      <c r="O328" s="37">
        <f t="shared" si="180"/>
        <v>0</v>
      </c>
      <c r="Q328" s="37">
        <f t="shared" si="189"/>
        <v>2</v>
      </c>
      <c r="R328" s="37">
        <f t="shared" si="190"/>
        <v>0</v>
      </c>
      <c r="S328" s="37">
        <f t="shared" si="181"/>
        <v>2</v>
      </c>
      <c r="V328" s="37">
        <f t="shared" si="191"/>
        <v>0</v>
      </c>
      <c r="W328" s="37">
        <f t="shared" si="182"/>
        <v>0</v>
      </c>
      <c r="X328" s="37">
        <f t="shared" si="192"/>
        <v>0.99999999999998679</v>
      </c>
      <c r="Y328" s="37">
        <f t="shared" si="193"/>
        <v>0</v>
      </c>
      <c r="AA328" s="37">
        <f t="shared" si="194"/>
        <v>1.9999999999999831</v>
      </c>
      <c r="AB328" s="37">
        <f t="shared" si="195"/>
        <v>0</v>
      </c>
      <c r="AC328" s="37">
        <f t="shared" si="183"/>
        <v>1.9999999999999831</v>
      </c>
      <c r="AE328" s="36">
        <v>0</v>
      </c>
      <c r="AF328" s="36">
        <f t="shared" si="196"/>
        <v>0</v>
      </c>
      <c r="AG328" s="36">
        <f t="shared" si="184"/>
        <v>6.0205999132796242</v>
      </c>
      <c r="AI328" s="36">
        <f t="shared" si="197"/>
        <v>-3.182280639625853E-14</v>
      </c>
      <c r="AJ328" s="36">
        <f t="shared" si="198"/>
        <v>-1.1475496851984192E-13</v>
      </c>
      <c r="AK328" s="36">
        <f t="shared" si="199"/>
        <v>6.0205999132795505</v>
      </c>
      <c r="AM328" s="36">
        <f t="shared" si="200"/>
        <v>0</v>
      </c>
      <c r="AN328" s="36">
        <f t="shared" si="185"/>
        <v>6.0205999132796242</v>
      </c>
      <c r="AO328" s="36" t="e">
        <f t="shared" si="186"/>
        <v>#N/A</v>
      </c>
      <c r="AP328" s="36" t="e">
        <f t="shared" si="187"/>
        <v>#N/A</v>
      </c>
      <c r="AR328" s="36">
        <f t="shared" si="201"/>
        <v>0</v>
      </c>
      <c r="AS328" s="36">
        <f t="shared" si="202"/>
        <v>6.0205999132795505</v>
      </c>
      <c r="AT328" s="36" t="e">
        <f t="shared" si="203"/>
        <v>#N/A</v>
      </c>
      <c r="AU328" s="36" t="e">
        <f t="shared" si="204"/>
        <v>#N/A</v>
      </c>
      <c r="AW328" s="37"/>
    </row>
    <row r="329" spans="2:49">
      <c r="B329" s="35"/>
      <c r="C329" s="36"/>
      <c r="D329" s="36"/>
      <c r="E329" s="37"/>
      <c r="F329" s="49">
        <v>325</v>
      </c>
      <c r="G329" s="49">
        <v>2149.2156566426356</v>
      </c>
      <c r="H329" s="49">
        <v>2149.2156566426356</v>
      </c>
      <c r="I329" s="49">
        <v>0.46528602046484935</v>
      </c>
      <c r="K329" s="49"/>
      <c r="L329" s="49">
        <f t="shared" si="188"/>
        <v>0</v>
      </c>
      <c r="M329" s="49">
        <f t="shared" si="178"/>
        <v>0</v>
      </c>
      <c r="N329" s="49">
        <f t="shared" si="179"/>
        <v>1</v>
      </c>
      <c r="O329" s="49">
        <f t="shared" si="180"/>
        <v>0</v>
      </c>
      <c r="Q329" s="49">
        <f t="shared" si="189"/>
        <v>2</v>
      </c>
      <c r="R329" s="49">
        <f t="shared" si="190"/>
        <v>0</v>
      </c>
      <c r="S329" s="49">
        <f t="shared" si="181"/>
        <v>2</v>
      </c>
      <c r="U329" s="49"/>
      <c r="V329" s="49">
        <f t="shared" si="191"/>
        <v>0</v>
      </c>
      <c r="W329" s="49">
        <f t="shared" si="182"/>
        <v>0</v>
      </c>
      <c r="X329" s="49">
        <f t="shared" si="192"/>
        <v>0.99999999999998679</v>
      </c>
      <c r="Y329" s="49">
        <f t="shared" si="193"/>
        <v>0</v>
      </c>
      <c r="AA329" s="49">
        <f t="shared" si="194"/>
        <v>1.9999999999999831</v>
      </c>
      <c r="AB329" s="49">
        <f t="shared" si="195"/>
        <v>0</v>
      </c>
      <c r="AC329" s="49">
        <f t="shared" si="183"/>
        <v>1.9999999999999831</v>
      </c>
      <c r="AE329" s="53">
        <v>0</v>
      </c>
      <c r="AF329" s="53">
        <f t="shared" si="196"/>
        <v>0</v>
      </c>
      <c r="AG329" s="53">
        <f t="shared" si="184"/>
        <v>6.0205999132796242</v>
      </c>
      <c r="AI329" s="53">
        <f t="shared" si="197"/>
        <v>-3.182280639625853E-14</v>
      </c>
      <c r="AJ329" s="53">
        <f t="shared" si="198"/>
        <v>-1.1475496851984192E-13</v>
      </c>
      <c r="AK329" s="53">
        <f t="shared" si="199"/>
        <v>6.0205999132795505</v>
      </c>
      <c r="AM329" s="53">
        <f t="shared" si="200"/>
        <v>0</v>
      </c>
      <c r="AN329" s="53">
        <f t="shared" si="185"/>
        <v>6.0205999132796242</v>
      </c>
      <c r="AO329" s="53" t="e">
        <f t="shared" si="186"/>
        <v>#N/A</v>
      </c>
      <c r="AP329" s="53" t="e">
        <f t="shared" si="187"/>
        <v>#N/A</v>
      </c>
      <c r="AR329" s="53">
        <f t="shared" si="201"/>
        <v>0</v>
      </c>
      <c r="AS329" s="53">
        <f t="shared" si="202"/>
        <v>6.0205999132795505</v>
      </c>
      <c r="AT329" s="53" t="e">
        <f t="shared" si="203"/>
        <v>#N/A</v>
      </c>
      <c r="AU329" s="53" t="e">
        <f t="shared" si="204"/>
        <v>#N/A</v>
      </c>
      <c r="AW329" s="37"/>
    </row>
    <row r="330" spans="2:49">
      <c r="B330" s="35"/>
      <c r="C330" s="36"/>
      <c r="D330" s="36"/>
      <c r="E330" s="37"/>
      <c r="F330" s="37">
        <v>326</v>
      </c>
      <c r="G330" s="37">
        <v>2180.3689847702576</v>
      </c>
      <c r="H330" s="37">
        <v>2180.3689847702576</v>
      </c>
      <c r="I330" s="52">
        <v>0.45863796769488929</v>
      </c>
      <c r="L330" s="37">
        <f t="shared" si="188"/>
        <v>0</v>
      </c>
      <c r="M330" s="37">
        <f t="shared" si="178"/>
        <v>0</v>
      </c>
      <c r="N330" s="37">
        <f t="shared" si="179"/>
        <v>1</v>
      </c>
      <c r="O330" s="37">
        <f t="shared" si="180"/>
        <v>0</v>
      </c>
      <c r="Q330" s="37">
        <f t="shared" si="189"/>
        <v>2</v>
      </c>
      <c r="R330" s="37">
        <f t="shared" si="190"/>
        <v>0</v>
      </c>
      <c r="S330" s="37">
        <f t="shared" si="181"/>
        <v>2</v>
      </c>
      <c r="V330" s="37">
        <f t="shared" si="191"/>
        <v>0</v>
      </c>
      <c r="W330" s="37">
        <f t="shared" si="182"/>
        <v>0</v>
      </c>
      <c r="X330" s="37">
        <f t="shared" si="192"/>
        <v>0.99999999999998679</v>
      </c>
      <c r="Y330" s="37">
        <f t="shared" si="193"/>
        <v>0</v>
      </c>
      <c r="AA330" s="37">
        <f t="shared" si="194"/>
        <v>1.9999999999999831</v>
      </c>
      <c r="AB330" s="37">
        <f t="shared" si="195"/>
        <v>0</v>
      </c>
      <c r="AC330" s="37">
        <f t="shared" si="183"/>
        <v>1.9999999999999831</v>
      </c>
      <c r="AE330" s="36">
        <v>0</v>
      </c>
      <c r="AF330" s="36">
        <f t="shared" si="196"/>
        <v>0</v>
      </c>
      <c r="AG330" s="36">
        <f t="shared" si="184"/>
        <v>6.0205999132796242</v>
      </c>
      <c r="AI330" s="36">
        <f t="shared" si="197"/>
        <v>-3.182280639625853E-14</v>
      </c>
      <c r="AJ330" s="36">
        <f t="shared" si="198"/>
        <v>-1.1475496851984192E-13</v>
      </c>
      <c r="AK330" s="36">
        <f t="shared" si="199"/>
        <v>6.0205999132795505</v>
      </c>
      <c r="AM330" s="36">
        <f t="shared" si="200"/>
        <v>0</v>
      </c>
      <c r="AN330" s="36">
        <f t="shared" si="185"/>
        <v>6.0205999132796242</v>
      </c>
      <c r="AO330" s="36" t="e">
        <f t="shared" si="186"/>
        <v>#N/A</v>
      </c>
      <c r="AP330" s="36" t="e">
        <f t="shared" si="187"/>
        <v>#N/A</v>
      </c>
      <c r="AR330" s="36">
        <f t="shared" si="201"/>
        <v>0</v>
      </c>
      <c r="AS330" s="36">
        <f t="shared" si="202"/>
        <v>6.0205999132795505</v>
      </c>
      <c r="AT330" s="36" t="e">
        <f t="shared" si="203"/>
        <v>#N/A</v>
      </c>
      <c r="AU330" s="36" t="e">
        <f t="shared" si="204"/>
        <v>#N/A</v>
      </c>
      <c r="AW330" s="37"/>
    </row>
    <row r="331" spans="2:49">
      <c r="B331" s="35"/>
      <c r="C331" s="36"/>
      <c r="D331" s="36"/>
      <c r="E331" s="37"/>
      <c r="F331" s="49">
        <v>327</v>
      </c>
      <c r="G331" s="49">
        <v>2211.9738868711211</v>
      </c>
      <c r="H331" s="49">
        <v>2211.9738868711211</v>
      </c>
      <c r="I331" s="49">
        <v>0.45208490296172482</v>
      </c>
      <c r="K331" s="49"/>
      <c r="L331" s="49">
        <f t="shared" si="188"/>
        <v>0</v>
      </c>
      <c r="M331" s="49">
        <f t="shared" si="178"/>
        <v>0</v>
      </c>
      <c r="N331" s="49">
        <f t="shared" si="179"/>
        <v>1</v>
      </c>
      <c r="O331" s="49">
        <f t="shared" si="180"/>
        <v>0</v>
      </c>
      <c r="Q331" s="49">
        <f t="shared" si="189"/>
        <v>2</v>
      </c>
      <c r="R331" s="49">
        <f t="shared" si="190"/>
        <v>0</v>
      </c>
      <c r="S331" s="49">
        <f t="shared" si="181"/>
        <v>2</v>
      </c>
      <c r="U331" s="49"/>
      <c r="V331" s="49">
        <f t="shared" si="191"/>
        <v>0</v>
      </c>
      <c r="W331" s="49">
        <f t="shared" si="182"/>
        <v>0</v>
      </c>
      <c r="X331" s="49">
        <f t="shared" si="192"/>
        <v>0.99999999999998679</v>
      </c>
      <c r="Y331" s="49">
        <f t="shared" si="193"/>
        <v>0</v>
      </c>
      <c r="AA331" s="49">
        <f t="shared" si="194"/>
        <v>1.9999999999999831</v>
      </c>
      <c r="AB331" s="49">
        <f t="shared" si="195"/>
        <v>0</v>
      </c>
      <c r="AC331" s="49">
        <f t="shared" si="183"/>
        <v>1.9999999999999831</v>
      </c>
      <c r="AE331" s="53">
        <v>0</v>
      </c>
      <c r="AF331" s="53">
        <f t="shared" si="196"/>
        <v>0</v>
      </c>
      <c r="AG331" s="53">
        <f t="shared" si="184"/>
        <v>6.0205999132796242</v>
      </c>
      <c r="AI331" s="53">
        <f t="shared" si="197"/>
        <v>-3.182280639625853E-14</v>
      </c>
      <c r="AJ331" s="53">
        <f t="shared" si="198"/>
        <v>-1.1475496851984192E-13</v>
      </c>
      <c r="AK331" s="53">
        <f t="shared" si="199"/>
        <v>6.0205999132795505</v>
      </c>
      <c r="AM331" s="53">
        <f t="shared" si="200"/>
        <v>0</v>
      </c>
      <c r="AN331" s="53">
        <f t="shared" si="185"/>
        <v>6.0205999132796242</v>
      </c>
      <c r="AO331" s="53" t="e">
        <f t="shared" si="186"/>
        <v>#N/A</v>
      </c>
      <c r="AP331" s="53" t="e">
        <f t="shared" si="187"/>
        <v>#N/A</v>
      </c>
      <c r="AR331" s="53">
        <f t="shared" si="201"/>
        <v>0</v>
      </c>
      <c r="AS331" s="53">
        <f t="shared" si="202"/>
        <v>6.0205999132795505</v>
      </c>
      <c r="AT331" s="53" t="e">
        <f t="shared" si="203"/>
        <v>#N/A</v>
      </c>
      <c r="AU331" s="53" t="e">
        <f t="shared" si="204"/>
        <v>#N/A</v>
      </c>
      <c r="AW331" s="37"/>
    </row>
    <row r="332" spans="2:49">
      <c r="B332" s="35"/>
      <c r="C332" s="36"/>
      <c r="D332" s="36"/>
      <c r="E332" s="37"/>
      <c r="F332" s="37">
        <v>328</v>
      </c>
      <c r="G332" s="37">
        <v>2244.0369086039268</v>
      </c>
      <c r="H332" s="37">
        <v>2244.0369086039268</v>
      </c>
      <c r="I332" s="52">
        <v>0.44562546906687278</v>
      </c>
      <c r="L332" s="37">
        <f t="shared" si="188"/>
        <v>0</v>
      </c>
      <c r="M332" s="37">
        <f t="shared" si="178"/>
        <v>0</v>
      </c>
      <c r="N332" s="37">
        <f t="shared" si="179"/>
        <v>1</v>
      </c>
      <c r="O332" s="37">
        <f t="shared" si="180"/>
        <v>0</v>
      </c>
      <c r="Q332" s="37">
        <f t="shared" si="189"/>
        <v>2</v>
      </c>
      <c r="R332" s="37">
        <f t="shared" si="190"/>
        <v>0</v>
      </c>
      <c r="S332" s="37">
        <f t="shared" si="181"/>
        <v>2</v>
      </c>
      <c r="V332" s="37">
        <f t="shared" si="191"/>
        <v>0</v>
      </c>
      <c r="W332" s="37">
        <f t="shared" si="182"/>
        <v>0</v>
      </c>
      <c r="X332" s="37">
        <f t="shared" si="192"/>
        <v>0.99999999999998679</v>
      </c>
      <c r="Y332" s="37">
        <f t="shared" si="193"/>
        <v>0</v>
      </c>
      <c r="AA332" s="37">
        <f t="shared" si="194"/>
        <v>1.9999999999999831</v>
      </c>
      <c r="AB332" s="37">
        <f t="shared" si="195"/>
        <v>0</v>
      </c>
      <c r="AC332" s="37">
        <f t="shared" si="183"/>
        <v>1.9999999999999831</v>
      </c>
      <c r="AE332" s="36">
        <v>0</v>
      </c>
      <c r="AF332" s="36">
        <f t="shared" si="196"/>
        <v>0</v>
      </c>
      <c r="AG332" s="36">
        <f t="shared" si="184"/>
        <v>6.0205999132796242</v>
      </c>
      <c r="AI332" s="36">
        <f t="shared" si="197"/>
        <v>-3.182280639625853E-14</v>
      </c>
      <c r="AJ332" s="36">
        <f t="shared" si="198"/>
        <v>-1.1475496851984192E-13</v>
      </c>
      <c r="AK332" s="36">
        <f t="shared" si="199"/>
        <v>6.0205999132795505</v>
      </c>
      <c r="AM332" s="36">
        <f t="shared" si="200"/>
        <v>0</v>
      </c>
      <c r="AN332" s="36">
        <f t="shared" si="185"/>
        <v>6.0205999132796242</v>
      </c>
      <c r="AO332" s="36" t="e">
        <f t="shared" si="186"/>
        <v>#N/A</v>
      </c>
      <c r="AP332" s="36" t="e">
        <f t="shared" si="187"/>
        <v>#N/A</v>
      </c>
      <c r="AR332" s="36">
        <f t="shared" si="201"/>
        <v>0</v>
      </c>
      <c r="AS332" s="36">
        <f t="shared" si="202"/>
        <v>6.0205999132795505</v>
      </c>
      <c r="AT332" s="36" t="e">
        <f t="shared" si="203"/>
        <v>#N/A</v>
      </c>
      <c r="AU332" s="36" t="e">
        <f t="shared" si="204"/>
        <v>#N/A</v>
      </c>
      <c r="AW332" s="37"/>
    </row>
    <row r="333" spans="2:49">
      <c r="B333" s="35"/>
      <c r="C333" s="36"/>
      <c r="D333" s="36"/>
      <c r="E333" s="37"/>
      <c r="F333" s="49">
        <v>329</v>
      </c>
      <c r="G333" s="49">
        <v>2276.5646905080639</v>
      </c>
      <c r="H333" s="49">
        <v>2276.5646905080639</v>
      </c>
      <c r="I333" s="49">
        <v>0.43925832820363592</v>
      </c>
      <c r="K333" s="49"/>
      <c r="L333" s="49">
        <f t="shared" si="188"/>
        <v>0</v>
      </c>
      <c r="M333" s="49">
        <f t="shared" si="178"/>
        <v>0</v>
      </c>
      <c r="N333" s="49">
        <f t="shared" si="179"/>
        <v>1</v>
      </c>
      <c r="O333" s="49">
        <f t="shared" si="180"/>
        <v>0</v>
      </c>
      <c r="Q333" s="49">
        <f t="shared" si="189"/>
        <v>2</v>
      </c>
      <c r="R333" s="49">
        <f t="shared" si="190"/>
        <v>0</v>
      </c>
      <c r="S333" s="49">
        <f t="shared" si="181"/>
        <v>2</v>
      </c>
      <c r="U333" s="49"/>
      <c r="V333" s="49">
        <f t="shared" si="191"/>
        <v>0</v>
      </c>
      <c r="W333" s="49">
        <f t="shared" si="182"/>
        <v>0</v>
      </c>
      <c r="X333" s="49">
        <f t="shared" si="192"/>
        <v>0.99999999999998679</v>
      </c>
      <c r="Y333" s="49">
        <f t="shared" si="193"/>
        <v>0</v>
      </c>
      <c r="AA333" s="49">
        <f t="shared" si="194"/>
        <v>1.9999999999999831</v>
      </c>
      <c r="AB333" s="49">
        <f t="shared" si="195"/>
        <v>0</v>
      </c>
      <c r="AC333" s="49">
        <f t="shared" si="183"/>
        <v>1.9999999999999831</v>
      </c>
      <c r="AE333" s="53">
        <v>0</v>
      </c>
      <c r="AF333" s="53">
        <f t="shared" si="196"/>
        <v>0</v>
      </c>
      <c r="AG333" s="53">
        <f t="shared" si="184"/>
        <v>6.0205999132796242</v>
      </c>
      <c r="AI333" s="53">
        <f t="shared" si="197"/>
        <v>-3.182280639625853E-14</v>
      </c>
      <c r="AJ333" s="53">
        <f t="shared" si="198"/>
        <v>-1.1475496851984192E-13</v>
      </c>
      <c r="AK333" s="53">
        <f t="shared" si="199"/>
        <v>6.0205999132795505</v>
      </c>
      <c r="AM333" s="53">
        <f t="shared" si="200"/>
        <v>0</v>
      </c>
      <c r="AN333" s="53">
        <f t="shared" si="185"/>
        <v>6.0205999132796242</v>
      </c>
      <c r="AO333" s="53" t="e">
        <f t="shared" si="186"/>
        <v>#N/A</v>
      </c>
      <c r="AP333" s="53" t="e">
        <f t="shared" si="187"/>
        <v>#N/A</v>
      </c>
      <c r="AR333" s="53">
        <f t="shared" si="201"/>
        <v>0</v>
      </c>
      <c r="AS333" s="53">
        <f t="shared" si="202"/>
        <v>6.0205999132795505</v>
      </c>
      <c r="AT333" s="53" t="e">
        <f t="shared" si="203"/>
        <v>#N/A</v>
      </c>
      <c r="AU333" s="53" t="e">
        <f t="shared" si="204"/>
        <v>#N/A</v>
      </c>
      <c r="AW333" s="37"/>
    </row>
    <row r="334" spans="2:49">
      <c r="B334" s="35"/>
      <c r="C334" s="36"/>
      <c r="D334" s="36"/>
      <c r="E334" s="37"/>
      <c r="F334" s="37">
        <v>330</v>
      </c>
      <c r="G334" s="37">
        <v>2309.563969378918</v>
      </c>
      <c r="H334" s="37">
        <v>2309.563969378918</v>
      </c>
      <c r="I334" s="52">
        <v>0.43298216168003234</v>
      </c>
      <c r="L334" s="37">
        <f t="shared" si="188"/>
        <v>0</v>
      </c>
      <c r="M334" s="37">
        <f t="shared" si="178"/>
        <v>0</v>
      </c>
      <c r="N334" s="37">
        <f t="shared" si="179"/>
        <v>1</v>
      </c>
      <c r="O334" s="37">
        <f t="shared" si="180"/>
        <v>0</v>
      </c>
      <c r="Q334" s="37">
        <f t="shared" si="189"/>
        <v>2</v>
      </c>
      <c r="R334" s="37">
        <f t="shared" si="190"/>
        <v>0</v>
      </c>
      <c r="S334" s="37">
        <f t="shared" si="181"/>
        <v>2</v>
      </c>
      <c r="V334" s="37">
        <f t="shared" si="191"/>
        <v>0</v>
      </c>
      <c r="W334" s="37">
        <f t="shared" si="182"/>
        <v>0</v>
      </c>
      <c r="X334" s="37">
        <f t="shared" si="192"/>
        <v>0.99999999999998679</v>
      </c>
      <c r="Y334" s="37">
        <f t="shared" si="193"/>
        <v>0</v>
      </c>
      <c r="AA334" s="37">
        <f t="shared" si="194"/>
        <v>1.9999999999999831</v>
      </c>
      <c r="AB334" s="37">
        <f t="shared" si="195"/>
        <v>0</v>
      </c>
      <c r="AC334" s="37">
        <f t="shared" si="183"/>
        <v>1.9999999999999831</v>
      </c>
      <c r="AE334" s="36">
        <v>0</v>
      </c>
      <c r="AF334" s="36">
        <f t="shared" si="196"/>
        <v>0</v>
      </c>
      <c r="AG334" s="36">
        <f t="shared" si="184"/>
        <v>6.0205999132796242</v>
      </c>
      <c r="AI334" s="36">
        <f t="shared" si="197"/>
        <v>-3.182280639625853E-14</v>
      </c>
      <c r="AJ334" s="36">
        <f t="shared" si="198"/>
        <v>-1.1475496851984192E-13</v>
      </c>
      <c r="AK334" s="36">
        <f t="shared" si="199"/>
        <v>6.0205999132795505</v>
      </c>
      <c r="AM334" s="36">
        <f t="shared" si="200"/>
        <v>0</v>
      </c>
      <c r="AN334" s="36">
        <f t="shared" si="185"/>
        <v>6.0205999132796242</v>
      </c>
      <c r="AO334" s="36" t="e">
        <f t="shared" si="186"/>
        <v>#N/A</v>
      </c>
      <c r="AP334" s="36" t="e">
        <f t="shared" si="187"/>
        <v>#N/A</v>
      </c>
      <c r="AR334" s="36">
        <f t="shared" si="201"/>
        <v>0</v>
      </c>
      <c r="AS334" s="36">
        <f t="shared" si="202"/>
        <v>6.0205999132795505</v>
      </c>
      <c r="AT334" s="36" t="e">
        <f t="shared" si="203"/>
        <v>#N/A</v>
      </c>
      <c r="AU334" s="36" t="e">
        <f t="shared" si="204"/>
        <v>#N/A</v>
      </c>
      <c r="AW334" s="37"/>
    </row>
    <row r="335" spans="2:49">
      <c r="B335" s="35"/>
      <c r="C335" s="36"/>
      <c r="D335" s="36"/>
      <c r="E335" s="37"/>
      <c r="F335" s="49">
        <v>331</v>
      </c>
      <c r="G335" s="49">
        <v>2343.0415796631214</v>
      </c>
      <c r="H335" s="49">
        <v>2343.0415796631214</v>
      </c>
      <c r="I335" s="49">
        <v>0.42679566964568266</v>
      </c>
      <c r="K335" s="49"/>
      <c r="L335" s="49">
        <f t="shared" si="188"/>
        <v>0</v>
      </c>
      <c r="M335" s="49">
        <f t="shared" si="178"/>
        <v>0</v>
      </c>
      <c r="N335" s="49">
        <f t="shared" si="179"/>
        <v>1</v>
      </c>
      <c r="O335" s="49">
        <f t="shared" si="180"/>
        <v>0</v>
      </c>
      <c r="Q335" s="49">
        <f t="shared" si="189"/>
        <v>2</v>
      </c>
      <c r="R335" s="49">
        <f t="shared" si="190"/>
        <v>0</v>
      </c>
      <c r="S335" s="49">
        <f t="shared" si="181"/>
        <v>2</v>
      </c>
      <c r="U335" s="49"/>
      <c r="V335" s="49">
        <f t="shared" si="191"/>
        <v>0</v>
      </c>
      <c r="W335" s="49">
        <f t="shared" si="182"/>
        <v>0</v>
      </c>
      <c r="X335" s="49">
        <f t="shared" si="192"/>
        <v>0.99999999999998679</v>
      </c>
      <c r="Y335" s="49">
        <f t="shared" si="193"/>
        <v>0</v>
      </c>
      <c r="AA335" s="49">
        <f t="shared" si="194"/>
        <v>1.9999999999999831</v>
      </c>
      <c r="AB335" s="49">
        <f t="shared" si="195"/>
        <v>0</v>
      </c>
      <c r="AC335" s="49">
        <f t="shared" si="183"/>
        <v>1.9999999999999831</v>
      </c>
      <c r="AE335" s="53">
        <v>0</v>
      </c>
      <c r="AF335" s="53">
        <f t="shared" si="196"/>
        <v>0</v>
      </c>
      <c r="AG335" s="53">
        <f t="shared" si="184"/>
        <v>6.0205999132796242</v>
      </c>
      <c r="AI335" s="53">
        <f t="shared" si="197"/>
        <v>-3.182280639625853E-14</v>
      </c>
      <c r="AJ335" s="53">
        <f t="shared" si="198"/>
        <v>-1.1475496851984192E-13</v>
      </c>
      <c r="AK335" s="53">
        <f t="shared" si="199"/>
        <v>6.0205999132795505</v>
      </c>
      <c r="AM335" s="53">
        <f t="shared" si="200"/>
        <v>0</v>
      </c>
      <c r="AN335" s="53">
        <f t="shared" si="185"/>
        <v>6.0205999132796242</v>
      </c>
      <c r="AO335" s="53" t="e">
        <f t="shared" si="186"/>
        <v>#N/A</v>
      </c>
      <c r="AP335" s="53" t="e">
        <f t="shared" si="187"/>
        <v>#N/A</v>
      </c>
      <c r="AR335" s="53">
        <f t="shared" si="201"/>
        <v>0</v>
      </c>
      <c r="AS335" s="53">
        <f t="shared" si="202"/>
        <v>6.0205999132795505</v>
      </c>
      <c r="AT335" s="53" t="e">
        <f t="shared" si="203"/>
        <v>#N/A</v>
      </c>
      <c r="AU335" s="53" t="e">
        <f t="shared" si="204"/>
        <v>#N/A</v>
      </c>
      <c r="AW335" s="37"/>
    </row>
    <row r="336" spans="2:49">
      <c r="B336" s="35"/>
      <c r="C336" s="36"/>
      <c r="D336" s="36"/>
      <c r="E336" s="37"/>
      <c r="F336" s="37">
        <v>332</v>
      </c>
      <c r="G336" s="37">
        <v>2377.0044548740384</v>
      </c>
      <c r="H336" s="37">
        <v>2377.0044548740384</v>
      </c>
      <c r="I336" s="52">
        <v>0.42069757082259729</v>
      </c>
      <c r="L336" s="37">
        <f t="shared" si="188"/>
        <v>0</v>
      </c>
      <c r="M336" s="37">
        <f t="shared" si="178"/>
        <v>0</v>
      </c>
      <c r="N336" s="37">
        <f t="shared" si="179"/>
        <v>1</v>
      </c>
      <c r="O336" s="37">
        <f t="shared" si="180"/>
        <v>0</v>
      </c>
      <c r="Q336" s="37">
        <f t="shared" si="189"/>
        <v>2</v>
      </c>
      <c r="R336" s="37">
        <f t="shared" si="190"/>
        <v>0</v>
      </c>
      <c r="S336" s="37">
        <f t="shared" si="181"/>
        <v>2</v>
      </c>
      <c r="V336" s="37">
        <f t="shared" si="191"/>
        <v>0</v>
      </c>
      <c r="W336" s="37">
        <f t="shared" si="182"/>
        <v>0</v>
      </c>
      <c r="X336" s="37">
        <f t="shared" si="192"/>
        <v>0.99999999999998679</v>
      </c>
      <c r="Y336" s="37">
        <f t="shared" si="193"/>
        <v>0</v>
      </c>
      <c r="AA336" s="37">
        <f t="shared" si="194"/>
        <v>1.9999999999999831</v>
      </c>
      <c r="AB336" s="37">
        <f t="shared" si="195"/>
        <v>0</v>
      </c>
      <c r="AC336" s="37">
        <f t="shared" si="183"/>
        <v>1.9999999999999831</v>
      </c>
      <c r="AE336" s="36">
        <v>0</v>
      </c>
      <c r="AF336" s="36">
        <f t="shared" si="196"/>
        <v>0</v>
      </c>
      <c r="AG336" s="36">
        <f t="shared" si="184"/>
        <v>6.0205999132796242</v>
      </c>
      <c r="AI336" s="36">
        <f t="shared" si="197"/>
        <v>-3.182280639625853E-14</v>
      </c>
      <c r="AJ336" s="36">
        <f t="shared" si="198"/>
        <v>-1.1475496851984192E-13</v>
      </c>
      <c r="AK336" s="36">
        <f t="shared" si="199"/>
        <v>6.0205999132795505</v>
      </c>
      <c r="AM336" s="36">
        <f t="shared" si="200"/>
        <v>0</v>
      </c>
      <c r="AN336" s="36">
        <f t="shared" si="185"/>
        <v>6.0205999132796242</v>
      </c>
      <c r="AO336" s="36" t="e">
        <f t="shared" si="186"/>
        <v>#N/A</v>
      </c>
      <c r="AP336" s="36" t="e">
        <f t="shared" si="187"/>
        <v>#N/A</v>
      </c>
      <c r="AR336" s="36">
        <f t="shared" si="201"/>
        <v>0</v>
      </c>
      <c r="AS336" s="36">
        <f t="shared" si="202"/>
        <v>6.0205999132795505</v>
      </c>
      <c r="AT336" s="36" t="e">
        <f t="shared" si="203"/>
        <v>#N/A</v>
      </c>
      <c r="AU336" s="36" t="e">
        <f t="shared" si="204"/>
        <v>#N/A</v>
      </c>
      <c r="AW336" s="37"/>
    </row>
    <row r="337" spans="2:49">
      <c r="B337" s="35"/>
      <c r="C337" s="36"/>
      <c r="D337" s="36"/>
      <c r="E337" s="37"/>
      <c r="F337" s="49">
        <v>333</v>
      </c>
      <c r="G337" s="49">
        <v>2411.4596290277477</v>
      </c>
      <c r="H337" s="49">
        <v>2411.4596290277477</v>
      </c>
      <c r="I337" s="49">
        <v>0.41468660223981441</v>
      </c>
      <c r="K337" s="49"/>
      <c r="L337" s="49">
        <f t="shared" si="188"/>
        <v>0</v>
      </c>
      <c r="M337" s="49">
        <f t="shared" si="178"/>
        <v>0</v>
      </c>
      <c r="N337" s="49">
        <f t="shared" si="179"/>
        <v>1</v>
      </c>
      <c r="O337" s="49">
        <f t="shared" si="180"/>
        <v>0</v>
      </c>
      <c r="Q337" s="49">
        <f t="shared" si="189"/>
        <v>2</v>
      </c>
      <c r="R337" s="49">
        <f t="shared" si="190"/>
        <v>0</v>
      </c>
      <c r="S337" s="49">
        <f t="shared" si="181"/>
        <v>2</v>
      </c>
      <c r="U337" s="49"/>
      <c r="V337" s="49">
        <f t="shared" si="191"/>
        <v>0</v>
      </c>
      <c r="W337" s="49">
        <f t="shared" si="182"/>
        <v>0</v>
      </c>
      <c r="X337" s="49">
        <f t="shared" si="192"/>
        <v>0.99999999999998679</v>
      </c>
      <c r="Y337" s="49">
        <f t="shared" si="193"/>
        <v>0</v>
      </c>
      <c r="AA337" s="49">
        <f t="shared" si="194"/>
        <v>1.9999999999999831</v>
      </c>
      <c r="AB337" s="49">
        <f t="shared" si="195"/>
        <v>0</v>
      </c>
      <c r="AC337" s="49">
        <f t="shared" si="183"/>
        <v>1.9999999999999831</v>
      </c>
      <c r="AE337" s="53">
        <v>0</v>
      </c>
      <c r="AF337" s="53">
        <f t="shared" si="196"/>
        <v>0</v>
      </c>
      <c r="AG337" s="53">
        <f t="shared" si="184"/>
        <v>6.0205999132796242</v>
      </c>
      <c r="AI337" s="53">
        <f t="shared" si="197"/>
        <v>-3.182280639625853E-14</v>
      </c>
      <c r="AJ337" s="53">
        <f t="shared" si="198"/>
        <v>-1.1475496851984192E-13</v>
      </c>
      <c r="AK337" s="53">
        <f t="shared" si="199"/>
        <v>6.0205999132795505</v>
      </c>
      <c r="AM337" s="53">
        <f t="shared" si="200"/>
        <v>0</v>
      </c>
      <c r="AN337" s="53">
        <f t="shared" si="185"/>
        <v>6.0205999132796242</v>
      </c>
      <c r="AO337" s="53" t="e">
        <f t="shared" si="186"/>
        <v>#N/A</v>
      </c>
      <c r="AP337" s="53" t="e">
        <f t="shared" si="187"/>
        <v>#N/A</v>
      </c>
      <c r="AR337" s="53">
        <f t="shared" si="201"/>
        <v>0</v>
      </c>
      <c r="AS337" s="53">
        <f t="shared" si="202"/>
        <v>6.0205999132795505</v>
      </c>
      <c r="AT337" s="53" t="e">
        <f t="shared" si="203"/>
        <v>#N/A</v>
      </c>
      <c r="AU337" s="53" t="e">
        <f t="shared" si="204"/>
        <v>#N/A</v>
      </c>
      <c r="AW337" s="37"/>
    </row>
    <row r="338" spans="2:49">
      <c r="B338" s="35"/>
      <c r="C338" s="36"/>
      <c r="D338" s="36"/>
      <c r="E338" s="37"/>
      <c r="F338" s="37">
        <v>334</v>
      </c>
      <c r="G338" s="37">
        <v>2446.4142380998642</v>
      </c>
      <c r="H338" s="37">
        <v>2446.4142380998642</v>
      </c>
      <c r="I338" s="52">
        <v>0.40876151897182483</v>
      </c>
      <c r="L338" s="37">
        <f t="shared" si="188"/>
        <v>0</v>
      </c>
      <c r="M338" s="37">
        <f t="shared" si="178"/>
        <v>0</v>
      </c>
      <c r="N338" s="37">
        <f t="shared" si="179"/>
        <v>1</v>
      </c>
      <c r="O338" s="37">
        <f t="shared" si="180"/>
        <v>0</v>
      </c>
      <c r="Q338" s="37">
        <f t="shared" si="189"/>
        <v>2</v>
      </c>
      <c r="R338" s="37">
        <f t="shared" si="190"/>
        <v>0</v>
      </c>
      <c r="S338" s="37">
        <f t="shared" si="181"/>
        <v>2</v>
      </c>
      <c r="V338" s="37">
        <f t="shared" si="191"/>
        <v>0</v>
      </c>
      <c r="W338" s="37">
        <f t="shared" si="182"/>
        <v>0</v>
      </c>
      <c r="X338" s="37">
        <f t="shared" si="192"/>
        <v>0.99999999999998679</v>
      </c>
      <c r="Y338" s="37">
        <f t="shared" si="193"/>
        <v>0</v>
      </c>
      <c r="AA338" s="37">
        <f t="shared" si="194"/>
        <v>1.9999999999999831</v>
      </c>
      <c r="AB338" s="37">
        <f t="shared" si="195"/>
        <v>0</v>
      </c>
      <c r="AC338" s="37">
        <f t="shared" si="183"/>
        <v>1.9999999999999831</v>
      </c>
      <c r="AE338" s="36">
        <v>0</v>
      </c>
      <c r="AF338" s="36">
        <f t="shared" si="196"/>
        <v>0</v>
      </c>
      <c r="AG338" s="36">
        <f t="shared" si="184"/>
        <v>6.0205999132796242</v>
      </c>
      <c r="AI338" s="36">
        <f t="shared" si="197"/>
        <v>-3.182280639625853E-14</v>
      </c>
      <c r="AJ338" s="36">
        <f t="shared" si="198"/>
        <v>-1.1475496851984192E-13</v>
      </c>
      <c r="AK338" s="36">
        <f t="shared" si="199"/>
        <v>6.0205999132795505</v>
      </c>
      <c r="AM338" s="36">
        <f t="shared" si="200"/>
        <v>0</v>
      </c>
      <c r="AN338" s="36">
        <f t="shared" si="185"/>
        <v>6.0205999132796242</v>
      </c>
      <c r="AO338" s="36" t="e">
        <f t="shared" si="186"/>
        <v>#N/A</v>
      </c>
      <c r="AP338" s="36" t="e">
        <f t="shared" si="187"/>
        <v>#N/A</v>
      </c>
      <c r="AR338" s="36">
        <f t="shared" si="201"/>
        <v>0</v>
      </c>
      <c r="AS338" s="36">
        <f t="shared" si="202"/>
        <v>6.0205999132795505</v>
      </c>
      <c r="AT338" s="36" t="e">
        <f t="shared" si="203"/>
        <v>#N/A</v>
      </c>
      <c r="AU338" s="36" t="e">
        <f t="shared" si="204"/>
        <v>#N/A</v>
      </c>
      <c r="AW338" s="37"/>
    </row>
    <row r="339" spans="2:49">
      <c r="B339" s="35"/>
      <c r="C339" s="36"/>
      <c r="D339" s="36"/>
      <c r="E339" s="37"/>
      <c r="F339" s="49">
        <v>335</v>
      </c>
      <c r="G339" s="49">
        <v>2481.8755215034403</v>
      </c>
      <c r="H339" s="49">
        <v>2481.8755215034403</v>
      </c>
      <c r="I339" s="49">
        <v>0.40292109388074071</v>
      </c>
      <c r="K339" s="49"/>
      <c r="L339" s="49">
        <f t="shared" si="188"/>
        <v>0</v>
      </c>
      <c r="M339" s="49">
        <f t="shared" si="178"/>
        <v>0</v>
      </c>
      <c r="N339" s="49">
        <f t="shared" si="179"/>
        <v>1</v>
      </c>
      <c r="O339" s="49">
        <f t="shared" si="180"/>
        <v>0</v>
      </c>
      <c r="Q339" s="49">
        <f t="shared" si="189"/>
        <v>2</v>
      </c>
      <c r="R339" s="49">
        <f t="shared" si="190"/>
        <v>0</v>
      </c>
      <c r="S339" s="49">
        <f t="shared" si="181"/>
        <v>2</v>
      </c>
      <c r="U339" s="49"/>
      <c r="V339" s="49">
        <f t="shared" si="191"/>
        <v>0</v>
      </c>
      <c r="W339" s="49">
        <f t="shared" si="182"/>
        <v>0</v>
      </c>
      <c r="X339" s="49">
        <f t="shared" si="192"/>
        <v>0.99999999999998679</v>
      </c>
      <c r="Y339" s="49">
        <f t="shared" si="193"/>
        <v>0</v>
      </c>
      <c r="AA339" s="49">
        <f t="shared" si="194"/>
        <v>1.9999999999999831</v>
      </c>
      <c r="AB339" s="49">
        <f t="shared" si="195"/>
        <v>0</v>
      </c>
      <c r="AC339" s="49">
        <f t="shared" si="183"/>
        <v>1.9999999999999831</v>
      </c>
      <c r="AE339" s="53">
        <v>0</v>
      </c>
      <c r="AF339" s="53">
        <f t="shared" si="196"/>
        <v>0</v>
      </c>
      <c r="AG339" s="53">
        <f t="shared" si="184"/>
        <v>6.0205999132796242</v>
      </c>
      <c r="AI339" s="53">
        <f t="shared" si="197"/>
        <v>-3.182280639625853E-14</v>
      </c>
      <c r="AJ339" s="53">
        <f t="shared" si="198"/>
        <v>-1.1475496851984192E-13</v>
      </c>
      <c r="AK339" s="53">
        <f t="shared" si="199"/>
        <v>6.0205999132795505</v>
      </c>
      <c r="AM339" s="53">
        <f t="shared" si="200"/>
        <v>0</v>
      </c>
      <c r="AN339" s="53">
        <f t="shared" si="185"/>
        <v>6.0205999132796242</v>
      </c>
      <c r="AO339" s="53" t="e">
        <f t="shared" si="186"/>
        <v>#N/A</v>
      </c>
      <c r="AP339" s="53" t="e">
        <f t="shared" si="187"/>
        <v>#N/A</v>
      </c>
      <c r="AR339" s="53">
        <f t="shared" si="201"/>
        <v>0</v>
      </c>
      <c r="AS339" s="53">
        <f t="shared" si="202"/>
        <v>6.0205999132795505</v>
      </c>
      <c r="AT339" s="53" t="e">
        <f t="shared" si="203"/>
        <v>#N/A</v>
      </c>
      <c r="AU339" s="53" t="e">
        <f t="shared" si="204"/>
        <v>#N/A</v>
      </c>
      <c r="AW339" s="37"/>
    </row>
    <row r="340" spans="2:49">
      <c r="B340" s="35"/>
      <c r="C340" s="36"/>
      <c r="D340" s="36"/>
      <c r="E340" s="37"/>
      <c r="F340" s="37">
        <v>336</v>
      </c>
      <c r="G340" s="37">
        <v>2517.8508235883355</v>
      </c>
      <c r="H340" s="37" t="s">
        <v>9</v>
      </c>
      <c r="I340" s="52">
        <v>0.39716411736214058</v>
      </c>
      <c r="L340" s="37">
        <f t="shared" si="188"/>
        <v>0</v>
      </c>
      <c r="M340" s="37">
        <f t="shared" si="178"/>
        <v>0</v>
      </c>
      <c r="N340" s="37">
        <f t="shared" si="179"/>
        <v>1</v>
      </c>
      <c r="O340" s="37">
        <f t="shared" si="180"/>
        <v>0</v>
      </c>
      <c r="Q340" s="37">
        <f t="shared" si="189"/>
        <v>2</v>
      </c>
      <c r="R340" s="37">
        <f t="shared" si="190"/>
        <v>0</v>
      </c>
      <c r="S340" s="37">
        <f t="shared" si="181"/>
        <v>2</v>
      </c>
      <c r="V340" s="37">
        <f t="shared" si="191"/>
        <v>0</v>
      </c>
      <c r="W340" s="37">
        <f t="shared" si="182"/>
        <v>0</v>
      </c>
      <c r="X340" s="37">
        <f t="shared" si="192"/>
        <v>0.99999999999998679</v>
      </c>
      <c r="Y340" s="37">
        <f t="shared" si="193"/>
        <v>0</v>
      </c>
      <c r="AA340" s="37">
        <f t="shared" si="194"/>
        <v>1.9999999999999831</v>
      </c>
      <c r="AB340" s="37">
        <f t="shared" si="195"/>
        <v>0</v>
      </c>
      <c r="AC340" s="37">
        <f t="shared" si="183"/>
        <v>1.9999999999999831</v>
      </c>
      <c r="AE340" s="36">
        <v>0</v>
      </c>
      <c r="AF340" s="36">
        <f t="shared" si="196"/>
        <v>0</v>
      </c>
      <c r="AG340" s="36">
        <f t="shared" si="184"/>
        <v>6.0205999132796242</v>
      </c>
      <c r="AI340" s="36">
        <f t="shared" si="197"/>
        <v>-3.182280639625853E-14</v>
      </c>
      <c r="AJ340" s="36">
        <f t="shared" si="198"/>
        <v>-1.1475496851984192E-13</v>
      </c>
      <c r="AK340" s="36">
        <f t="shared" si="199"/>
        <v>6.0205999132795505</v>
      </c>
      <c r="AM340" s="36">
        <f t="shared" si="200"/>
        <v>0</v>
      </c>
      <c r="AN340" s="36">
        <f t="shared" si="185"/>
        <v>6.0205999132796242</v>
      </c>
      <c r="AO340" s="36" t="e">
        <f t="shared" si="186"/>
        <v>#N/A</v>
      </c>
      <c r="AP340" s="36" t="e">
        <f t="shared" si="187"/>
        <v>#N/A</v>
      </c>
      <c r="AR340" s="36">
        <f t="shared" si="201"/>
        <v>0</v>
      </c>
      <c r="AS340" s="36">
        <f t="shared" si="202"/>
        <v>6.0205999132795505</v>
      </c>
      <c r="AT340" s="36" t="e">
        <f t="shared" si="203"/>
        <v>#N/A</v>
      </c>
      <c r="AU340" s="36" t="e">
        <f t="shared" si="204"/>
        <v>#N/A</v>
      </c>
      <c r="AW340" s="37"/>
    </row>
    <row r="341" spans="2:49">
      <c r="B341" s="35"/>
      <c r="C341" s="36"/>
      <c r="D341" s="36"/>
      <c r="E341" s="37"/>
      <c r="F341" s="49">
        <v>337</v>
      </c>
      <c r="G341" s="49">
        <v>2554.3475951622891</v>
      </c>
      <c r="H341" s="49">
        <v>2554.3475951622891</v>
      </c>
      <c r="I341" s="49">
        <v>0.39148939709455072</v>
      </c>
      <c r="K341" s="49"/>
      <c r="L341" s="49">
        <f t="shared" si="188"/>
        <v>0</v>
      </c>
      <c r="M341" s="49">
        <f t="shared" si="178"/>
        <v>0</v>
      </c>
      <c r="N341" s="49">
        <f t="shared" si="179"/>
        <v>1</v>
      </c>
      <c r="O341" s="49">
        <f t="shared" si="180"/>
        <v>0</v>
      </c>
      <c r="Q341" s="49">
        <f t="shared" si="189"/>
        <v>2</v>
      </c>
      <c r="R341" s="49">
        <f t="shared" si="190"/>
        <v>0</v>
      </c>
      <c r="S341" s="49">
        <f t="shared" si="181"/>
        <v>2</v>
      </c>
      <c r="U341" s="49"/>
      <c r="V341" s="49">
        <f t="shared" si="191"/>
        <v>0</v>
      </c>
      <c r="W341" s="49">
        <f t="shared" si="182"/>
        <v>0</v>
      </c>
      <c r="X341" s="49">
        <f t="shared" si="192"/>
        <v>0.99999999999998679</v>
      </c>
      <c r="Y341" s="49">
        <f t="shared" si="193"/>
        <v>0</v>
      </c>
      <c r="AA341" s="49">
        <f t="shared" si="194"/>
        <v>1.9999999999999831</v>
      </c>
      <c r="AB341" s="49">
        <f t="shared" si="195"/>
        <v>0</v>
      </c>
      <c r="AC341" s="49">
        <f t="shared" si="183"/>
        <v>1.9999999999999831</v>
      </c>
      <c r="AE341" s="53">
        <v>0</v>
      </c>
      <c r="AF341" s="53">
        <f t="shared" si="196"/>
        <v>0</v>
      </c>
      <c r="AG341" s="53">
        <f t="shared" si="184"/>
        <v>6.0205999132796242</v>
      </c>
      <c r="AI341" s="53">
        <f t="shared" si="197"/>
        <v>-3.182280639625853E-14</v>
      </c>
      <c r="AJ341" s="53">
        <f t="shared" si="198"/>
        <v>-1.1475496851984192E-13</v>
      </c>
      <c r="AK341" s="53">
        <f t="shared" si="199"/>
        <v>6.0205999132795505</v>
      </c>
      <c r="AM341" s="53">
        <f t="shared" si="200"/>
        <v>0</v>
      </c>
      <c r="AN341" s="53">
        <f t="shared" si="185"/>
        <v>6.0205999132796242</v>
      </c>
      <c r="AO341" s="53" t="e">
        <f t="shared" si="186"/>
        <v>#N/A</v>
      </c>
      <c r="AP341" s="53" t="e">
        <f t="shared" si="187"/>
        <v>#N/A</v>
      </c>
      <c r="AR341" s="53">
        <f t="shared" si="201"/>
        <v>0</v>
      </c>
      <c r="AS341" s="53">
        <f t="shared" si="202"/>
        <v>6.0205999132795505</v>
      </c>
      <c r="AT341" s="53" t="e">
        <f t="shared" si="203"/>
        <v>#N/A</v>
      </c>
      <c r="AU341" s="53" t="e">
        <f t="shared" si="204"/>
        <v>#N/A</v>
      </c>
      <c r="AW341" s="37"/>
    </row>
    <row r="342" spans="2:49">
      <c r="B342" s="35"/>
      <c r="C342" s="36"/>
      <c r="D342" s="36"/>
      <c r="E342" s="37"/>
      <c r="F342" s="37">
        <v>338</v>
      </c>
      <c r="G342" s="37">
        <v>2591.3733950340393</v>
      </c>
      <c r="H342" s="37">
        <v>2591.3733950340393</v>
      </c>
      <c r="I342" s="52">
        <v>0.38589575779250618</v>
      </c>
      <c r="L342" s="37">
        <f t="shared" si="188"/>
        <v>0</v>
      </c>
      <c r="M342" s="37">
        <f t="shared" si="178"/>
        <v>0</v>
      </c>
      <c r="N342" s="37">
        <f t="shared" si="179"/>
        <v>1</v>
      </c>
      <c r="O342" s="37">
        <f t="shared" si="180"/>
        <v>0</v>
      </c>
      <c r="Q342" s="37">
        <f t="shared" si="189"/>
        <v>2</v>
      </c>
      <c r="R342" s="37">
        <f t="shared" si="190"/>
        <v>0</v>
      </c>
      <c r="S342" s="37">
        <f t="shared" si="181"/>
        <v>2</v>
      </c>
      <c r="V342" s="37">
        <f t="shared" si="191"/>
        <v>0</v>
      </c>
      <c r="W342" s="37">
        <f t="shared" si="182"/>
        <v>0</v>
      </c>
      <c r="X342" s="37">
        <f t="shared" si="192"/>
        <v>0.99999999999998679</v>
      </c>
      <c r="Y342" s="37">
        <f t="shared" si="193"/>
        <v>0</v>
      </c>
      <c r="AA342" s="37">
        <f t="shared" si="194"/>
        <v>1.9999999999999831</v>
      </c>
      <c r="AB342" s="37">
        <f t="shared" si="195"/>
        <v>0</v>
      </c>
      <c r="AC342" s="37">
        <f t="shared" si="183"/>
        <v>1.9999999999999831</v>
      </c>
      <c r="AE342" s="36">
        <v>0</v>
      </c>
      <c r="AF342" s="36">
        <f t="shared" si="196"/>
        <v>0</v>
      </c>
      <c r="AG342" s="36">
        <f t="shared" si="184"/>
        <v>6.0205999132796242</v>
      </c>
      <c r="AI342" s="36">
        <f t="shared" si="197"/>
        <v>-3.182280639625853E-14</v>
      </c>
      <c r="AJ342" s="36">
        <f t="shared" si="198"/>
        <v>-1.1475496851984192E-13</v>
      </c>
      <c r="AK342" s="36">
        <f t="shared" si="199"/>
        <v>6.0205999132795505</v>
      </c>
      <c r="AM342" s="36">
        <f t="shared" si="200"/>
        <v>0</v>
      </c>
      <c r="AN342" s="36">
        <f t="shared" si="185"/>
        <v>6.0205999132796242</v>
      </c>
      <c r="AO342" s="36" t="e">
        <f t="shared" si="186"/>
        <v>#N/A</v>
      </c>
      <c r="AP342" s="36" t="e">
        <f t="shared" si="187"/>
        <v>#N/A</v>
      </c>
      <c r="AR342" s="36">
        <f t="shared" si="201"/>
        <v>0</v>
      </c>
      <c r="AS342" s="36">
        <f t="shared" si="202"/>
        <v>6.0205999132795505</v>
      </c>
      <c r="AT342" s="36" t="e">
        <f t="shared" si="203"/>
        <v>#N/A</v>
      </c>
      <c r="AU342" s="36" t="e">
        <f t="shared" si="204"/>
        <v>#N/A</v>
      </c>
      <c r="AW342" s="37"/>
    </row>
    <row r="343" spans="2:49">
      <c r="B343" s="35"/>
      <c r="C343" s="36"/>
      <c r="D343" s="36"/>
      <c r="E343" s="37"/>
      <c r="F343" s="49">
        <v>339</v>
      </c>
      <c r="G343" s="49">
        <v>2628.9358915788448</v>
      </c>
      <c r="H343" s="49">
        <v>2628.9358915788448</v>
      </c>
      <c r="I343" s="49">
        <v>0.38038204096313499</v>
      </c>
      <c r="K343" s="49"/>
      <c r="L343" s="49">
        <f t="shared" si="188"/>
        <v>0</v>
      </c>
      <c r="M343" s="49">
        <f t="shared" si="178"/>
        <v>0</v>
      </c>
      <c r="N343" s="49">
        <f t="shared" si="179"/>
        <v>1</v>
      </c>
      <c r="O343" s="49">
        <f t="shared" si="180"/>
        <v>0</v>
      </c>
      <c r="Q343" s="49">
        <f t="shared" si="189"/>
        <v>2</v>
      </c>
      <c r="R343" s="49">
        <f t="shared" si="190"/>
        <v>0</v>
      </c>
      <c r="S343" s="49">
        <f t="shared" si="181"/>
        <v>2</v>
      </c>
      <c r="U343" s="49"/>
      <c r="V343" s="49">
        <f t="shared" si="191"/>
        <v>0</v>
      </c>
      <c r="W343" s="49">
        <f t="shared" si="182"/>
        <v>0</v>
      </c>
      <c r="X343" s="49">
        <f t="shared" si="192"/>
        <v>0.99999999999998679</v>
      </c>
      <c r="Y343" s="49">
        <f t="shared" si="193"/>
        <v>0</v>
      </c>
      <c r="AA343" s="49">
        <f t="shared" si="194"/>
        <v>1.9999999999999831</v>
      </c>
      <c r="AB343" s="49">
        <f t="shared" si="195"/>
        <v>0</v>
      </c>
      <c r="AC343" s="49">
        <f t="shared" si="183"/>
        <v>1.9999999999999831</v>
      </c>
      <c r="AE343" s="53">
        <v>0</v>
      </c>
      <c r="AF343" s="53">
        <f t="shared" si="196"/>
        <v>0</v>
      </c>
      <c r="AG343" s="53">
        <f t="shared" si="184"/>
        <v>6.0205999132796242</v>
      </c>
      <c r="AI343" s="53">
        <f t="shared" si="197"/>
        <v>-3.182280639625853E-14</v>
      </c>
      <c r="AJ343" s="53">
        <f t="shared" si="198"/>
        <v>-1.1475496851984192E-13</v>
      </c>
      <c r="AK343" s="53">
        <f t="shared" si="199"/>
        <v>6.0205999132795505</v>
      </c>
      <c r="AM343" s="53">
        <f t="shared" si="200"/>
        <v>0</v>
      </c>
      <c r="AN343" s="53">
        <f t="shared" si="185"/>
        <v>6.0205999132796242</v>
      </c>
      <c r="AO343" s="53" t="e">
        <f t="shared" si="186"/>
        <v>#N/A</v>
      </c>
      <c r="AP343" s="53" t="e">
        <f t="shared" si="187"/>
        <v>#N/A</v>
      </c>
      <c r="AR343" s="53">
        <f t="shared" si="201"/>
        <v>0</v>
      </c>
      <c r="AS343" s="53">
        <f t="shared" si="202"/>
        <v>6.0205999132795505</v>
      </c>
      <c r="AT343" s="53" t="e">
        <f t="shared" si="203"/>
        <v>#N/A</v>
      </c>
      <c r="AU343" s="53" t="e">
        <f t="shared" si="204"/>
        <v>#N/A</v>
      </c>
      <c r="AW343" s="37"/>
    </row>
    <row r="344" spans="2:49">
      <c r="B344" s="35"/>
      <c r="C344" s="36"/>
      <c r="D344" s="36"/>
      <c r="E344" s="37"/>
      <c r="F344" s="37">
        <v>340</v>
      </c>
      <c r="G344" s="37">
        <v>2667.0428643266487</v>
      </c>
      <c r="H344" s="37">
        <v>2667.0428643266487</v>
      </c>
      <c r="I344" s="52">
        <v>0.37494710466622783</v>
      </c>
      <c r="L344" s="37">
        <f t="shared" si="188"/>
        <v>0</v>
      </c>
      <c r="M344" s="37">
        <f t="shared" si="178"/>
        <v>0</v>
      </c>
      <c r="N344" s="37">
        <f t="shared" si="179"/>
        <v>1</v>
      </c>
      <c r="O344" s="37">
        <f t="shared" si="180"/>
        <v>0</v>
      </c>
      <c r="Q344" s="37">
        <f t="shared" si="189"/>
        <v>2</v>
      </c>
      <c r="R344" s="37">
        <f t="shared" si="190"/>
        <v>0</v>
      </c>
      <c r="S344" s="37">
        <f t="shared" si="181"/>
        <v>2</v>
      </c>
      <c r="V344" s="37">
        <f t="shared" si="191"/>
        <v>0</v>
      </c>
      <c r="W344" s="37">
        <f t="shared" si="182"/>
        <v>0</v>
      </c>
      <c r="X344" s="37">
        <f t="shared" si="192"/>
        <v>0.99999999999998679</v>
      </c>
      <c r="Y344" s="37">
        <f t="shared" si="193"/>
        <v>0</v>
      </c>
      <c r="AA344" s="37">
        <f t="shared" si="194"/>
        <v>1.9999999999999831</v>
      </c>
      <c r="AB344" s="37">
        <f t="shared" si="195"/>
        <v>0</v>
      </c>
      <c r="AC344" s="37">
        <f t="shared" si="183"/>
        <v>1.9999999999999831</v>
      </c>
      <c r="AE344" s="36">
        <v>0</v>
      </c>
      <c r="AF344" s="36">
        <f t="shared" si="196"/>
        <v>0</v>
      </c>
      <c r="AG344" s="36">
        <f t="shared" si="184"/>
        <v>6.0205999132796242</v>
      </c>
      <c r="AI344" s="36">
        <f t="shared" si="197"/>
        <v>-3.182280639625853E-14</v>
      </c>
      <c r="AJ344" s="36">
        <f t="shared" si="198"/>
        <v>-1.1475496851984192E-13</v>
      </c>
      <c r="AK344" s="36">
        <f t="shared" si="199"/>
        <v>6.0205999132795505</v>
      </c>
      <c r="AM344" s="36">
        <f t="shared" si="200"/>
        <v>0</v>
      </c>
      <c r="AN344" s="36">
        <f t="shared" si="185"/>
        <v>6.0205999132796242</v>
      </c>
      <c r="AO344" s="36" t="e">
        <f t="shared" si="186"/>
        <v>#N/A</v>
      </c>
      <c r="AP344" s="36" t="e">
        <f t="shared" si="187"/>
        <v>#N/A</v>
      </c>
      <c r="AR344" s="36">
        <f t="shared" si="201"/>
        <v>0</v>
      </c>
      <c r="AS344" s="36">
        <f t="shared" si="202"/>
        <v>6.0205999132795505</v>
      </c>
      <c r="AT344" s="36" t="e">
        <f t="shared" si="203"/>
        <v>#N/A</v>
      </c>
      <c r="AU344" s="36" t="e">
        <f t="shared" si="204"/>
        <v>#N/A</v>
      </c>
      <c r="AW344" s="37"/>
    </row>
    <row r="345" spans="2:49">
      <c r="B345" s="35"/>
      <c r="C345" s="36"/>
      <c r="D345" s="36"/>
      <c r="E345" s="37"/>
      <c r="F345" s="49">
        <v>341</v>
      </c>
      <c r="G345" s="49">
        <v>2705.7022055733032</v>
      </c>
      <c r="H345" s="49">
        <v>2705.7022055733032</v>
      </c>
      <c r="I345" s="49">
        <v>0.36958982327772949</v>
      </c>
      <c r="K345" s="49"/>
      <c r="L345" s="49">
        <f t="shared" si="188"/>
        <v>0</v>
      </c>
      <c r="M345" s="49">
        <f t="shared" si="178"/>
        <v>0</v>
      </c>
      <c r="N345" s="49">
        <f t="shared" si="179"/>
        <v>1</v>
      </c>
      <c r="O345" s="49">
        <f t="shared" si="180"/>
        <v>0</v>
      </c>
      <c r="Q345" s="49">
        <f t="shared" si="189"/>
        <v>2</v>
      </c>
      <c r="R345" s="49">
        <f t="shared" si="190"/>
        <v>0</v>
      </c>
      <c r="S345" s="49">
        <f t="shared" si="181"/>
        <v>2</v>
      </c>
      <c r="U345" s="49"/>
      <c r="V345" s="49">
        <f t="shared" si="191"/>
        <v>0</v>
      </c>
      <c r="W345" s="49">
        <f t="shared" si="182"/>
        <v>0</v>
      </c>
      <c r="X345" s="49">
        <f t="shared" si="192"/>
        <v>0.99999999999998679</v>
      </c>
      <c r="Y345" s="49">
        <f t="shared" si="193"/>
        <v>0</v>
      </c>
      <c r="AA345" s="49">
        <f t="shared" si="194"/>
        <v>1.9999999999999831</v>
      </c>
      <c r="AB345" s="49">
        <f t="shared" si="195"/>
        <v>0</v>
      </c>
      <c r="AC345" s="49">
        <f t="shared" si="183"/>
        <v>1.9999999999999831</v>
      </c>
      <c r="AE345" s="53">
        <v>0</v>
      </c>
      <c r="AF345" s="53">
        <f t="shared" si="196"/>
        <v>0</v>
      </c>
      <c r="AG345" s="53">
        <f t="shared" si="184"/>
        <v>6.0205999132796242</v>
      </c>
      <c r="AI345" s="53">
        <f t="shared" si="197"/>
        <v>-3.182280639625853E-14</v>
      </c>
      <c r="AJ345" s="53">
        <f t="shared" si="198"/>
        <v>-1.1475496851984192E-13</v>
      </c>
      <c r="AK345" s="53">
        <f t="shared" si="199"/>
        <v>6.0205999132795505</v>
      </c>
      <c r="AM345" s="53">
        <f t="shared" si="200"/>
        <v>0</v>
      </c>
      <c r="AN345" s="53">
        <f t="shared" si="185"/>
        <v>6.0205999132796242</v>
      </c>
      <c r="AO345" s="53" t="e">
        <f t="shared" si="186"/>
        <v>#N/A</v>
      </c>
      <c r="AP345" s="53" t="e">
        <f t="shared" si="187"/>
        <v>#N/A</v>
      </c>
      <c r="AR345" s="53">
        <f t="shared" si="201"/>
        <v>0</v>
      </c>
      <c r="AS345" s="53">
        <f t="shared" si="202"/>
        <v>6.0205999132795505</v>
      </c>
      <c r="AT345" s="53" t="e">
        <f t="shared" si="203"/>
        <v>#N/A</v>
      </c>
      <c r="AU345" s="53" t="e">
        <f t="shared" si="204"/>
        <v>#N/A</v>
      </c>
      <c r="AW345" s="37"/>
    </row>
    <row r="346" spans="2:49">
      <c r="B346" s="35"/>
      <c r="C346" s="36"/>
      <c r="D346" s="36"/>
      <c r="E346" s="37"/>
      <c r="F346" s="37">
        <v>342</v>
      </c>
      <c r="G346" s="37">
        <v>2744.9219220151263</v>
      </c>
      <c r="H346" s="37">
        <v>2744.9219220151263</v>
      </c>
      <c r="I346" s="52">
        <v>0.36430908725661354</v>
      </c>
      <c r="L346" s="37">
        <f t="shared" si="188"/>
        <v>0</v>
      </c>
      <c r="M346" s="37">
        <f t="shared" si="178"/>
        <v>0</v>
      </c>
      <c r="N346" s="37">
        <f t="shared" si="179"/>
        <v>1</v>
      </c>
      <c r="O346" s="37">
        <f t="shared" si="180"/>
        <v>0</v>
      </c>
      <c r="Q346" s="37">
        <f t="shared" si="189"/>
        <v>2</v>
      </c>
      <c r="R346" s="37">
        <f t="shared" si="190"/>
        <v>0</v>
      </c>
      <c r="S346" s="37">
        <f t="shared" si="181"/>
        <v>2</v>
      </c>
      <c r="V346" s="37">
        <f t="shared" si="191"/>
        <v>0</v>
      </c>
      <c r="W346" s="37">
        <f t="shared" si="182"/>
        <v>0</v>
      </c>
      <c r="X346" s="37">
        <f t="shared" si="192"/>
        <v>0.99999999999998679</v>
      </c>
      <c r="Y346" s="37">
        <f t="shared" si="193"/>
        <v>0</v>
      </c>
      <c r="AA346" s="37">
        <f t="shared" si="194"/>
        <v>1.9999999999999831</v>
      </c>
      <c r="AB346" s="37">
        <f t="shared" si="195"/>
        <v>0</v>
      </c>
      <c r="AC346" s="37">
        <f t="shared" si="183"/>
        <v>1.9999999999999831</v>
      </c>
      <c r="AE346" s="36">
        <v>0</v>
      </c>
      <c r="AF346" s="36">
        <f t="shared" si="196"/>
        <v>0</v>
      </c>
      <c r="AG346" s="36">
        <f t="shared" si="184"/>
        <v>6.0205999132796242</v>
      </c>
      <c r="AI346" s="36">
        <f t="shared" si="197"/>
        <v>-3.182280639625853E-14</v>
      </c>
      <c r="AJ346" s="36">
        <f t="shared" si="198"/>
        <v>-1.1475496851984192E-13</v>
      </c>
      <c r="AK346" s="36">
        <f t="shared" si="199"/>
        <v>6.0205999132795505</v>
      </c>
      <c r="AM346" s="36">
        <f t="shared" si="200"/>
        <v>0</v>
      </c>
      <c r="AN346" s="36">
        <f t="shared" si="185"/>
        <v>6.0205999132796242</v>
      </c>
      <c r="AO346" s="36" t="e">
        <f t="shared" si="186"/>
        <v>#N/A</v>
      </c>
      <c r="AP346" s="36" t="e">
        <f t="shared" si="187"/>
        <v>#N/A</v>
      </c>
      <c r="AR346" s="36">
        <f t="shared" si="201"/>
        <v>0</v>
      </c>
      <c r="AS346" s="36">
        <f t="shared" si="202"/>
        <v>6.0205999132795505</v>
      </c>
      <c r="AT346" s="36" t="e">
        <f t="shared" si="203"/>
        <v>#N/A</v>
      </c>
      <c r="AU346" s="36" t="e">
        <f t="shared" si="204"/>
        <v>#N/A</v>
      </c>
      <c r="AW346" s="37"/>
    </row>
    <row r="347" spans="2:49">
      <c r="B347" s="35"/>
      <c r="C347" s="36"/>
      <c r="D347" s="36"/>
      <c r="E347" s="37"/>
      <c r="F347" s="49">
        <v>343</v>
      </c>
      <c r="G347" s="49">
        <v>2784.7101364071682</v>
      </c>
      <c r="H347" s="49">
        <v>2784.7101364071682</v>
      </c>
      <c r="I347" s="49">
        <v>0.35910380291508531</v>
      </c>
      <c r="K347" s="49"/>
      <c r="L347" s="49">
        <f t="shared" si="188"/>
        <v>0</v>
      </c>
      <c r="M347" s="49">
        <f t="shared" si="178"/>
        <v>0</v>
      </c>
      <c r="N347" s="49">
        <f t="shared" si="179"/>
        <v>1</v>
      </c>
      <c r="O347" s="49">
        <f t="shared" si="180"/>
        <v>0</v>
      </c>
      <c r="Q347" s="49">
        <f t="shared" si="189"/>
        <v>2</v>
      </c>
      <c r="R347" s="49">
        <f t="shared" si="190"/>
        <v>0</v>
      </c>
      <c r="S347" s="49">
        <f t="shared" si="181"/>
        <v>2</v>
      </c>
      <c r="U347" s="49"/>
      <c r="V347" s="49">
        <f t="shared" si="191"/>
        <v>0</v>
      </c>
      <c r="W347" s="49">
        <f t="shared" si="182"/>
        <v>0</v>
      </c>
      <c r="X347" s="49">
        <f t="shared" si="192"/>
        <v>0.99999999999998679</v>
      </c>
      <c r="Y347" s="49">
        <f t="shared" si="193"/>
        <v>0</v>
      </c>
      <c r="AA347" s="49">
        <f t="shared" si="194"/>
        <v>1.9999999999999831</v>
      </c>
      <c r="AB347" s="49">
        <f t="shared" si="195"/>
        <v>0</v>
      </c>
      <c r="AC347" s="49">
        <f t="shared" si="183"/>
        <v>1.9999999999999831</v>
      </c>
      <c r="AE347" s="53">
        <v>0</v>
      </c>
      <c r="AF347" s="53">
        <f t="shared" si="196"/>
        <v>0</v>
      </c>
      <c r="AG347" s="53">
        <f t="shared" si="184"/>
        <v>6.0205999132796242</v>
      </c>
      <c r="AI347" s="53">
        <f t="shared" si="197"/>
        <v>-3.182280639625853E-14</v>
      </c>
      <c r="AJ347" s="53">
        <f t="shared" si="198"/>
        <v>-1.1475496851984192E-13</v>
      </c>
      <c r="AK347" s="53">
        <f t="shared" si="199"/>
        <v>6.0205999132795505</v>
      </c>
      <c r="AM347" s="53">
        <f t="shared" si="200"/>
        <v>0</v>
      </c>
      <c r="AN347" s="53">
        <f t="shared" si="185"/>
        <v>6.0205999132796242</v>
      </c>
      <c r="AO347" s="53" t="e">
        <f t="shared" si="186"/>
        <v>#N/A</v>
      </c>
      <c r="AP347" s="53" t="e">
        <f t="shared" si="187"/>
        <v>#N/A</v>
      </c>
      <c r="AR347" s="53">
        <f t="shared" si="201"/>
        <v>0</v>
      </c>
      <c r="AS347" s="53">
        <f t="shared" si="202"/>
        <v>6.0205999132795505</v>
      </c>
      <c r="AT347" s="53" t="e">
        <f t="shared" si="203"/>
        <v>#N/A</v>
      </c>
      <c r="AU347" s="53" t="e">
        <f t="shared" si="204"/>
        <v>#N/A</v>
      </c>
      <c r="AW347" s="37"/>
    </row>
    <row r="348" spans="2:49">
      <c r="B348" s="35"/>
      <c r="C348" s="36"/>
      <c r="D348" s="36"/>
      <c r="E348" s="37"/>
      <c r="F348" s="37">
        <v>344</v>
      </c>
      <c r="G348" s="37">
        <v>2825.0750892455085</v>
      </c>
      <c r="H348" s="37">
        <v>2825.0750892455085</v>
      </c>
      <c r="I348" s="52">
        <v>0.35397289219206896</v>
      </c>
      <c r="L348" s="37">
        <f t="shared" si="188"/>
        <v>0</v>
      </c>
      <c r="M348" s="37">
        <f t="shared" si="178"/>
        <v>0</v>
      </c>
      <c r="N348" s="37">
        <f t="shared" si="179"/>
        <v>1</v>
      </c>
      <c r="O348" s="37">
        <f t="shared" si="180"/>
        <v>0</v>
      </c>
      <c r="Q348" s="37">
        <f t="shared" si="189"/>
        <v>2</v>
      </c>
      <c r="R348" s="37">
        <f t="shared" si="190"/>
        <v>0</v>
      </c>
      <c r="S348" s="37">
        <f t="shared" si="181"/>
        <v>2</v>
      </c>
      <c r="V348" s="37">
        <f t="shared" si="191"/>
        <v>0</v>
      </c>
      <c r="W348" s="37">
        <f t="shared" si="182"/>
        <v>0</v>
      </c>
      <c r="X348" s="37">
        <f t="shared" si="192"/>
        <v>0.99999999999998679</v>
      </c>
      <c r="Y348" s="37">
        <f t="shared" si="193"/>
        <v>0</v>
      </c>
      <c r="AA348" s="37">
        <f t="shared" si="194"/>
        <v>1.9999999999999831</v>
      </c>
      <c r="AB348" s="37">
        <f t="shared" si="195"/>
        <v>0</v>
      </c>
      <c r="AC348" s="37">
        <f t="shared" si="183"/>
        <v>1.9999999999999831</v>
      </c>
      <c r="AE348" s="36">
        <v>0</v>
      </c>
      <c r="AF348" s="36">
        <f t="shared" si="196"/>
        <v>0</v>
      </c>
      <c r="AG348" s="36">
        <f t="shared" si="184"/>
        <v>6.0205999132796242</v>
      </c>
      <c r="AI348" s="36">
        <f t="shared" si="197"/>
        <v>-3.182280639625853E-14</v>
      </c>
      <c r="AJ348" s="36">
        <f t="shared" si="198"/>
        <v>-1.1475496851984192E-13</v>
      </c>
      <c r="AK348" s="36">
        <f t="shared" si="199"/>
        <v>6.0205999132795505</v>
      </c>
      <c r="AM348" s="36">
        <f t="shared" si="200"/>
        <v>0</v>
      </c>
      <c r="AN348" s="36">
        <f t="shared" si="185"/>
        <v>6.0205999132796242</v>
      </c>
      <c r="AO348" s="36" t="e">
        <f t="shared" si="186"/>
        <v>#N/A</v>
      </c>
      <c r="AP348" s="36" t="e">
        <f t="shared" si="187"/>
        <v>#N/A</v>
      </c>
      <c r="AR348" s="36">
        <f t="shared" si="201"/>
        <v>0</v>
      </c>
      <c r="AS348" s="36">
        <f t="shared" si="202"/>
        <v>6.0205999132795505</v>
      </c>
      <c r="AT348" s="36" t="e">
        <f t="shared" si="203"/>
        <v>#N/A</v>
      </c>
      <c r="AU348" s="36" t="e">
        <f t="shared" si="204"/>
        <v>#N/A</v>
      </c>
      <c r="AW348" s="37"/>
    </row>
    <row r="349" spans="2:49">
      <c r="B349" s="35"/>
      <c r="C349" s="36"/>
      <c r="D349" s="36"/>
      <c r="E349" s="37"/>
      <c r="F349" s="49">
        <v>345</v>
      </c>
      <c r="G349" s="49">
        <v>2866.0251404739274</v>
      </c>
      <c r="H349" s="49">
        <v>2866.0251404739274</v>
      </c>
      <c r="I349" s="49">
        <v>0.34891529242993291</v>
      </c>
      <c r="K349" s="49"/>
      <c r="L349" s="49">
        <f t="shared" si="188"/>
        <v>0</v>
      </c>
      <c r="M349" s="49">
        <f t="shared" si="178"/>
        <v>0</v>
      </c>
      <c r="N349" s="49">
        <f t="shared" si="179"/>
        <v>1</v>
      </c>
      <c r="O349" s="49">
        <f t="shared" si="180"/>
        <v>0</v>
      </c>
      <c r="Q349" s="49">
        <f t="shared" si="189"/>
        <v>2</v>
      </c>
      <c r="R349" s="49">
        <f t="shared" si="190"/>
        <v>0</v>
      </c>
      <c r="S349" s="49">
        <f t="shared" si="181"/>
        <v>2</v>
      </c>
      <c r="U349" s="49"/>
      <c r="V349" s="49">
        <f t="shared" si="191"/>
        <v>0</v>
      </c>
      <c r="W349" s="49">
        <f t="shared" si="182"/>
        <v>0</v>
      </c>
      <c r="X349" s="49">
        <f t="shared" si="192"/>
        <v>0.99999999999998679</v>
      </c>
      <c r="Y349" s="49">
        <f t="shared" si="193"/>
        <v>0</v>
      </c>
      <c r="AA349" s="49">
        <f t="shared" si="194"/>
        <v>1.9999999999999831</v>
      </c>
      <c r="AB349" s="49">
        <f t="shared" si="195"/>
        <v>0</v>
      </c>
      <c r="AC349" s="49">
        <f t="shared" si="183"/>
        <v>1.9999999999999831</v>
      </c>
      <c r="AE349" s="53">
        <v>0</v>
      </c>
      <c r="AF349" s="53">
        <f t="shared" si="196"/>
        <v>0</v>
      </c>
      <c r="AG349" s="53">
        <f t="shared" si="184"/>
        <v>6.0205999132796242</v>
      </c>
      <c r="AI349" s="53">
        <f t="shared" si="197"/>
        <v>-3.182280639625853E-14</v>
      </c>
      <c r="AJ349" s="53">
        <f t="shared" si="198"/>
        <v>-1.1475496851984192E-13</v>
      </c>
      <c r="AK349" s="53">
        <f t="shared" si="199"/>
        <v>6.0205999132795505</v>
      </c>
      <c r="AM349" s="53">
        <f t="shared" si="200"/>
        <v>0</v>
      </c>
      <c r="AN349" s="53">
        <f t="shared" si="185"/>
        <v>6.0205999132796242</v>
      </c>
      <c r="AO349" s="53" t="e">
        <f t="shared" si="186"/>
        <v>#N/A</v>
      </c>
      <c r="AP349" s="53" t="e">
        <f t="shared" si="187"/>
        <v>#N/A</v>
      </c>
      <c r="AR349" s="53">
        <f t="shared" si="201"/>
        <v>0</v>
      </c>
      <c r="AS349" s="53">
        <f t="shared" si="202"/>
        <v>6.0205999132795505</v>
      </c>
      <c r="AT349" s="53" t="e">
        <f t="shared" si="203"/>
        <v>#N/A</v>
      </c>
      <c r="AU349" s="53" t="e">
        <f t="shared" si="204"/>
        <v>#N/A</v>
      </c>
      <c r="AW349" s="37"/>
    </row>
    <row r="350" spans="2:49">
      <c r="B350" s="35"/>
      <c r="C350" s="36"/>
      <c r="D350" s="36"/>
      <c r="E350" s="37"/>
      <c r="F350" s="37">
        <v>346</v>
      </c>
      <c r="G350" s="37">
        <v>2907.5687712153258</v>
      </c>
      <c r="H350" s="37">
        <v>2907.5687712153258</v>
      </c>
      <c r="I350" s="52">
        <v>0.34392995615440353</v>
      </c>
      <c r="L350" s="37">
        <f t="shared" si="188"/>
        <v>0</v>
      </c>
      <c r="M350" s="37">
        <f t="shared" si="178"/>
        <v>0</v>
      </c>
      <c r="N350" s="37">
        <f t="shared" si="179"/>
        <v>1</v>
      </c>
      <c r="O350" s="37">
        <f t="shared" si="180"/>
        <v>0</v>
      </c>
      <c r="Q350" s="37">
        <f t="shared" si="189"/>
        <v>2</v>
      </c>
      <c r="R350" s="37">
        <f t="shared" si="190"/>
        <v>0</v>
      </c>
      <c r="S350" s="37">
        <f t="shared" si="181"/>
        <v>2</v>
      </c>
      <c r="V350" s="37">
        <f t="shared" si="191"/>
        <v>0</v>
      </c>
      <c r="W350" s="37">
        <f t="shared" si="182"/>
        <v>0</v>
      </c>
      <c r="X350" s="37">
        <f t="shared" si="192"/>
        <v>0.99999999999998679</v>
      </c>
      <c r="Y350" s="37">
        <f t="shared" si="193"/>
        <v>0</v>
      </c>
      <c r="AA350" s="37">
        <f t="shared" si="194"/>
        <v>1.9999999999999831</v>
      </c>
      <c r="AB350" s="37">
        <f t="shared" si="195"/>
        <v>0</v>
      </c>
      <c r="AC350" s="37">
        <f t="shared" si="183"/>
        <v>1.9999999999999831</v>
      </c>
      <c r="AE350" s="36">
        <v>0</v>
      </c>
      <c r="AF350" s="36">
        <f t="shared" si="196"/>
        <v>0</v>
      </c>
      <c r="AG350" s="36">
        <f t="shared" si="184"/>
        <v>6.0205999132796242</v>
      </c>
      <c r="AI350" s="36">
        <f t="shared" si="197"/>
        <v>-3.182280639625853E-14</v>
      </c>
      <c r="AJ350" s="36">
        <f t="shared" si="198"/>
        <v>-1.1475496851984192E-13</v>
      </c>
      <c r="AK350" s="36">
        <f t="shared" si="199"/>
        <v>6.0205999132795505</v>
      </c>
      <c r="AM350" s="36">
        <f t="shared" si="200"/>
        <v>0</v>
      </c>
      <c r="AN350" s="36">
        <f t="shared" si="185"/>
        <v>6.0205999132796242</v>
      </c>
      <c r="AO350" s="36" t="e">
        <f t="shared" si="186"/>
        <v>#N/A</v>
      </c>
      <c r="AP350" s="36" t="e">
        <f t="shared" si="187"/>
        <v>#N/A</v>
      </c>
      <c r="AR350" s="36">
        <f t="shared" si="201"/>
        <v>0</v>
      </c>
      <c r="AS350" s="36">
        <f t="shared" si="202"/>
        <v>6.0205999132795505</v>
      </c>
      <c r="AT350" s="36" t="e">
        <f t="shared" si="203"/>
        <v>#N/A</v>
      </c>
      <c r="AU350" s="36" t="e">
        <f t="shared" si="204"/>
        <v>#N/A</v>
      </c>
      <c r="AW350" s="37"/>
    </row>
    <row r="351" spans="2:49">
      <c r="B351" s="35"/>
      <c r="C351" s="36"/>
      <c r="D351" s="36"/>
      <c r="E351" s="37"/>
      <c r="F351" s="49">
        <v>347</v>
      </c>
      <c r="G351" s="49">
        <v>2949.7145855282506</v>
      </c>
      <c r="H351" s="49">
        <v>2949.7145855282506</v>
      </c>
      <c r="I351" s="49">
        <v>0.33901585085762276</v>
      </c>
      <c r="K351" s="49"/>
      <c r="L351" s="49">
        <f t="shared" si="188"/>
        <v>0</v>
      </c>
      <c r="M351" s="49">
        <f t="shared" si="178"/>
        <v>0</v>
      </c>
      <c r="N351" s="49">
        <f t="shared" si="179"/>
        <v>1</v>
      </c>
      <c r="O351" s="49">
        <f t="shared" si="180"/>
        <v>0</v>
      </c>
      <c r="Q351" s="49">
        <f t="shared" si="189"/>
        <v>2</v>
      </c>
      <c r="R351" s="49">
        <f t="shared" si="190"/>
        <v>0</v>
      </c>
      <c r="S351" s="49">
        <f t="shared" si="181"/>
        <v>2</v>
      </c>
      <c r="U351" s="49"/>
      <c r="V351" s="49">
        <f t="shared" si="191"/>
        <v>0</v>
      </c>
      <c r="W351" s="49">
        <f t="shared" si="182"/>
        <v>0</v>
      </c>
      <c r="X351" s="49">
        <f t="shared" si="192"/>
        <v>0.99999999999998679</v>
      </c>
      <c r="Y351" s="49">
        <f t="shared" si="193"/>
        <v>0</v>
      </c>
      <c r="AA351" s="49">
        <f t="shared" si="194"/>
        <v>1.9999999999999831</v>
      </c>
      <c r="AB351" s="49">
        <f t="shared" si="195"/>
        <v>0</v>
      </c>
      <c r="AC351" s="49">
        <f t="shared" si="183"/>
        <v>1.9999999999999831</v>
      </c>
      <c r="AE351" s="53">
        <v>0</v>
      </c>
      <c r="AF351" s="53">
        <f t="shared" si="196"/>
        <v>0</v>
      </c>
      <c r="AG351" s="53">
        <f t="shared" si="184"/>
        <v>6.0205999132796242</v>
      </c>
      <c r="AI351" s="53">
        <f t="shared" si="197"/>
        <v>-3.182280639625853E-14</v>
      </c>
      <c r="AJ351" s="53">
        <f t="shared" si="198"/>
        <v>-1.1475496851984192E-13</v>
      </c>
      <c r="AK351" s="53">
        <f t="shared" si="199"/>
        <v>6.0205999132795505</v>
      </c>
      <c r="AM351" s="53">
        <f t="shared" si="200"/>
        <v>0</v>
      </c>
      <c r="AN351" s="53">
        <f t="shared" si="185"/>
        <v>6.0205999132796242</v>
      </c>
      <c r="AO351" s="53" t="e">
        <f t="shared" si="186"/>
        <v>#N/A</v>
      </c>
      <c r="AP351" s="53" t="e">
        <f t="shared" si="187"/>
        <v>#N/A</v>
      </c>
      <c r="AR351" s="53">
        <f t="shared" si="201"/>
        <v>0</v>
      </c>
      <c r="AS351" s="53">
        <f t="shared" si="202"/>
        <v>6.0205999132795505</v>
      </c>
      <c r="AT351" s="53" t="e">
        <f t="shared" si="203"/>
        <v>#N/A</v>
      </c>
      <c r="AU351" s="53" t="e">
        <f t="shared" si="204"/>
        <v>#N/A</v>
      </c>
      <c r="AW351" s="37"/>
    </row>
    <row r="352" spans="2:49">
      <c r="B352" s="35"/>
      <c r="C352" s="36"/>
      <c r="D352" s="36"/>
      <c r="E352" s="37"/>
      <c r="F352" s="37">
        <v>348</v>
      </c>
      <c r="G352" s="37">
        <v>2992.4713121888658</v>
      </c>
      <c r="H352" s="37">
        <v>2992.4713121888658</v>
      </c>
      <c r="I352" s="52">
        <v>0.33417195878430744</v>
      </c>
      <c r="L352" s="37">
        <f t="shared" si="188"/>
        <v>0</v>
      </c>
      <c r="M352" s="37">
        <f t="shared" si="178"/>
        <v>0</v>
      </c>
      <c r="N352" s="37">
        <f t="shared" si="179"/>
        <v>1</v>
      </c>
      <c r="O352" s="37">
        <f t="shared" si="180"/>
        <v>0</v>
      </c>
      <c r="Q352" s="37">
        <f t="shared" si="189"/>
        <v>2</v>
      </c>
      <c r="R352" s="37">
        <f t="shared" si="190"/>
        <v>0</v>
      </c>
      <c r="S352" s="37">
        <f t="shared" si="181"/>
        <v>2</v>
      </c>
      <c r="V352" s="37">
        <f t="shared" si="191"/>
        <v>0</v>
      </c>
      <c r="W352" s="37">
        <f t="shared" si="182"/>
        <v>0</v>
      </c>
      <c r="X352" s="37">
        <f t="shared" si="192"/>
        <v>0.99999999999998679</v>
      </c>
      <c r="Y352" s="37">
        <f t="shared" si="193"/>
        <v>0</v>
      </c>
      <c r="AA352" s="37">
        <f t="shared" si="194"/>
        <v>1.9999999999999831</v>
      </c>
      <c r="AB352" s="37">
        <f t="shared" si="195"/>
        <v>0</v>
      </c>
      <c r="AC352" s="37">
        <f t="shared" si="183"/>
        <v>1.9999999999999831</v>
      </c>
      <c r="AE352" s="36">
        <v>0</v>
      </c>
      <c r="AF352" s="36">
        <f t="shared" si="196"/>
        <v>0</v>
      </c>
      <c r="AG352" s="36">
        <f t="shared" si="184"/>
        <v>6.0205999132796242</v>
      </c>
      <c r="AI352" s="36">
        <f t="shared" si="197"/>
        <v>-3.182280639625853E-14</v>
      </c>
      <c r="AJ352" s="36">
        <f t="shared" si="198"/>
        <v>-1.1475496851984192E-13</v>
      </c>
      <c r="AK352" s="36">
        <f t="shared" si="199"/>
        <v>6.0205999132795505</v>
      </c>
      <c r="AM352" s="36">
        <f t="shared" si="200"/>
        <v>0</v>
      </c>
      <c r="AN352" s="36">
        <f t="shared" si="185"/>
        <v>6.0205999132796242</v>
      </c>
      <c r="AO352" s="36" t="e">
        <f t="shared" si="186"/>
        <v>#N/A</v>
      </c>
      <c r="AP352" s="36" t="e">
        <f t="shared" si="187"/>
        <v>#N/A</v>
      </c>
      <c r="AR352" s="36">
        <f t="shared" si="201"/>
        <v>0</v>
      </c>
      <c r="AS352" s="36">
        <f t="shared" si="202"/>
        <v>6.0205999132795505</v>
      </c>
      <c r="AT352" s="36" t="e">
        <f t="shared" si="203"/>
        <v>#N/A</v>
      </c>
      <c r="AU352" s="36" t="e">
        <f t="shared" si="204"/>
        <v>#N/A</v>
      </c>
      <c r="AW352" s="37"/>
    </row>
    <row r="353" spans="2:49">
      <c r="B353" s="35"/>
      <c r="C353" s="36"/>
      <c r="D353" s="36"/>
      <c r="E353" s="37"/>
      <c r="F353" s="49">
        <v>349</v>
      </c>
      <c r="G353" s="49">
        <v>3035.8478064987694</v>
      </c>
      <c r="H353" s="49">
        <v>3035.8478064987694</v>
      </c>
      <c r="I353" s="49">
        <v>0.32939727672096181</v>
      </c>
      <c r="K353" s="49"/>
      <c r="L353" s="49">
        <f t="shared" si="188"/>
        <v>0</v>
      </c>
      <c r="M353" s="49">
        <f t="shared" si="178"/>
        <v>0</v>
      </c>
      <c r="N353" s="49">
        <f t="shared" si="179"/>
        <v>1</v>
      </c>
      <c r="O353" s="49">
        <f t="shared" si="180"/>
        <v>0</v>
      </c>
      <c r="Q353" s="49">
        <f t="shared" si="189"/>
        <v>2</v>
      </c>
      <c r="R353" s="49">
        <f t="shared" si="190"/>
        <v>0</v>
      </c>
      <c r="S353" s="49">
        <f t="shared" si="181"/>
        <v>2</v>
      </c>
      <c r="U353" s="49"/>
      <c r="V353" s="49">
        <f t="shared" si="191"/>
        <v>0</v>
      </c>
      <c r="W353" s="49">
        <f t="shared" si="182"/>
        <v>0</v>
      </c>
      <c r="X353" s="49">
        <f t="shared" si="192"/>
        <v>0.99999999999998679</v>
      </c>
      <c r="Y353" s="49">
        <f t="shared" si="193"/>
        <v>0</v>
      </c>
      <c r="AA353" s="49">
        <f t="shared" si="194"/>
        <v>1.9999999999999831</v>
      </c>
      <c r="AB353" s="49">
        <f t="shared" si="195"/>
        <v>0</v>
      </c>
      <c r="AC353" s="49">
        <f t="shared" si="183"/>
        <v>1.9999999999999831</v>
      </c>
      <c r="AE353" s="53">
        <v>0</v>
      </c>
      <c r="AF353" s="53">
        <f t="shared" si="196"/>
        <v>0</v>
      </c>
      <c r="AG353" s="53">
        <f t="shared" si="184"/>
        <v>6.0205999132796242</v>
      </c>
      <c r="AI353" s="53">
        <f t="shared" si="197"/>
        <v>-3.182280639625853E-14</v>
      </c>
      <c r="AJ353" s="53">
        <f t="shared" si="198"/>
        <v>-1.1475496851984192E-13</v>
      </c>
      <c r="AK353" s="53">
        <f t="shared" si="199"/>
        <v>6.0205999132795505</v>
      </c>
      <c r="AM353" s="53">
        <f t="shared" si="200"/>
        <v>0</v>
      </c>
      <c r="AN353" s="53">
        <f t="shared" si="185"/>
        <v>6.0205999132796242</v>
      </c>
      <c r="AO353" s="53" t="e">
        <f t="shared" si="186"/>
        <v>#N/A</v>
      </c>
      <c r="AP353" s="53" t="e">
        <f t="shared" si="187"/>
        <v>#N/A</v>
      </c>
      <c r="AR353" s="53">
        <f t="shared" si="201"/>
        <v>0</v>
      </c>
      <c r="AS353" s="53">
        <f t="shared" si="202"/>
        <v>6.0205999132795505</v>
      </c>
      <c r="AT353" s="53" t="e">
        <f t="shared" si="203"/>
        <v>#N/A</v>
      </c>
      <c r="AU353" s="53" t="e">
        <f t="shared" si="204"/>
        <v>#N/A</v>
      </c>
      <c r="AW353" s="37"/>
    </row>
    <row r="354" spans="2:49">
      <c r="B354" s="35"/>
      <c r="C354" s="36"/>
      <c r="D354" s="36"/>
      <c r="E354" s="37"/>
      <c r="F354" s="37">
        <v>350</v>
      </c>
      <c r="G354" s="37">
        <v>3079.8530521189855</v>
      </c>
      <c r="H354" s="37">
        <v>3079.8530521189855</v>
      </c>
      <c r="I354" s="52">
        <v>0.32469081578810549</v>
      </c>
      <c r="L354" s="37">
        <f t="shared" si="188"/>
        <v>0</v>
      </c>
      <c r="M354" s="37">
        <f t="shared" si="178"/>
        <v>0</v>
      </c>
      <c r="N354" s="37">
        <f t="shared" si="179"/>
        <v>1</v>
      </c>
      <c r="O354" s="37">
        <f t="shared" si="180"/>
        <v>0</v>
      </c>
      <c r="Q354" s="37">
        <f t="shared" si="189"/>
        <v>2</v>
      </c>
      <c r="R354" s="37">
        <f t="shared" si="190"/>
        <v>0</v>
      </c>
      <c r="S354" s="37">
        <f t="shared" si="181"/>
        <v>2</v>
      </c>
      <c r="V354" s="37">
        <f t="shared" si="191"/>
        <v>0</v>
      </c>
      <c r="W354" s="37">
        <f t="shared" si="182"/>
        <v>0</v>
      </c>
      <c r="X354" s="37">
        <f t="shared" si="192"/>
        <v>0.99999999999998679</v>
      </c>
      <c r="Y354" s="37">
        <f t="shared" si="193"/>
        <v>0</v>
      </c>
      <c r="AA354" s="37">
        <f t="shared" si="194"/>
        <v>1.9999999999999831</v>
      </c>
      <c r="AB354" s="37">
        <f t="shared" si="195"/>
        <v>0</v>
      </c>
      <c r="AC354" s="37">
        <f t="shared" si="183"/>
        <v>1.9999999999999831</v>
      </c>
      <c r="AE354" s="36">
        <v>0</v>
      </c>
      <c r="AF354" s="36">
        <f t="shared" si="196"/>
        <v>0</v>
      </c>
      <c r="AG354" s="36">
        <f t="shared" si="184"/>
        <v>6.0205999132796242</v>
      </c>
      <c r="AI354" s="36">
        <f t="shared" si="197"/>
        <v>-3.182280639625853E-14</v>
      </c>
      <c r="AJ354" s="36">
        <f t="shared" si="198"/>
        <v>-1.1475496851984192E-13</v>
      </c>
      <c r="AK354" s="36">
        <f t="shared" si="199"/>
        <v>6.0205999132795505</v>
      </c>
      <c r="AM354" s="36">
        <f t="shared" si="200"/>
        <v>0</v>
      </c>
      <c r="AN354" s="36">
        <f t="shared" si="185"/>
        <v>6.0205999132796242</v>
      </c>
      <c r="AO354" s="36" t="e">
        <f t="shared" si="186"/>
        <v>#N/A</v>
      </c>
      <c r="AP354" s="36" t="e">
        <f t="shared" si="187"/>
        <v>#N/A</v>
      </c>
      <c r="AR354" s="36">
        <f t="shared" si="201"/>
        <v>0</v>
      </c>
      <c r="AS354" s="36">
        <f t="shared" si="202"/>
        <v>6.0205999132795505</v>
      </c>
      <c r="AT354" s="36" t="e">
        <f t="shared" si="203"/>
        <v>#N/A</v>
      </c>
      <c r="AU354" s="36" t="e">
        <f t="shared" si="204"/>
        <v>#N/A</v>
      </c>
      <c r="AW354" s="37"/>
    </row>
    <row r="355" spans="2:49">
      <c r="B355" s="35"/>
      <c r="C355" s="36"/>
      <c r="D355" s="36"/>
      <c r="E355" s="37"/>
      <c r="F355" s="49">
        <v>351</v>
      </c>
      <c r="G355" s="49">
        <v>3124.4961629305817</v>
      </c>
      <c r="H355" s="49">
        <v>3124.4961629305817</v>
      </c>
      <c r="I355" s="49">
        <v>0.32005160123546533</v>
      </c>
      <c r="K355" s="49"/>
      <c r="L355" s="49">
        <f t="shared" si="188"/>
        <v>0</v>
      </c>
      <c r="M355" s="49">
        <f t="shared" si="178"/>
        <v>0</v>
      </c>
      <c r="N355" s="49">
        <f t="shared" si="179"/>
        <v>1</v>
      </c>
      <c r="O355" s="49">
        <f t="shared" si="180"/>
        <v>0</v>
      </c>
      <c r="Q355" s="49">
        <f t="shared" si="189"/>
        <v>2</v>
      </c>
      <c r="R355" s="49">
        <f t="shared" si="190"/>
        <v>0</v>
      </c>
      <c r="S355" s="49">
        <f t="shared" si="181"/>
        <v>2</v>
      </c>
      <c r="U355" s="49"/>
      <c r="V355" s="49">
        <f t="shared" si="191"/>
        <v>0</v>
      </c>
      <c r="W355" s="49">
        <f t="shared" si="182"/>
        <v>0</v>
      </c>
      <c r="X355" s="49">
        <f t="shared" si="192"/>
        <v>0.99999999999998679</v>
      </c>
      <c r="Y355" s="49">
        <f t="shared" si="193"/>
        <v>0</v>
      </c>
      <c r="AA355" s="49">
        <f t="shared" si="194"/>
        <v>1.9999999999999831</v>
      </c>
      <c r="AB355" s="49">
        <f t="shared" si="195"/>
        <v>0</v>
      </c>
      <c r="AC355" s="49">
        <f t="shared" si="183"/>
        <v>1.9999999999999831</v>
      </c>
      <c r="AE355" s="53">
        <v>0</v>
      </c>
      <c r="AF355" s="53">
        <f t="shared" si="196"/>
        <v>0</v>
      </c>
      <c r="AG355" s="53">
        <f t="shared" si="184"/>
        <v>6.0205999132796242</v>
      </c>
      <c r="AI355" s="53">
        <f t="shared" si="197"/>
        <v>-3.182280639625853E-14</v>
      </c>
      <c r="AJ355" s="53">
        <f t="shared" si="198"/>
        <v>-1.1475496851984192E-13</v>
      </c>
      <c r="AK355" s="53">
        <f t="shared" si="199"/>
        <v>6.0205999132795505</v>
      </c>
      <c r="AM355" s="53">
        <f t="shared" si="200"/>
        <v>0</v>
      </c>
      <c r="AN355" s="53">
        <f t="shared" si="185"/>
        <v>6.0205999132796242</v>
      </c>
      <c r="AO355" s="53" t="e">
        <f t="shared" si="186"/>
        <v>#N/A</v>
      </c>
      <c r="AP355" s="53" t="e">
        <f t="shared" si="187"/>
        <v>#N/A</v>
      </c>
      <c r="AR355" s="53">
        <f t="shared" si="201"/>
        <v>0</v>
      </c>
      <c r="AS355" s="53">
        <f t="shared" si="202"/>
        <v>6.0205999132795505</v>
      </c>
      <c r="AT355" s="53" t="e">
        <f t="shared" si="203"/>
        <v>#N/A</v>
      </c>
      <c r="AU355" s="53" t="e">
        <f t="shared" si="204"/>
        <v>#N/A</v>
      </c>
      <c r="AW355" s="37"/>
    </row>
    <row r="356" spans="2:49">
      <c r="B356" s="35"/>
      <c r="C356" s="36"/>
      <c r="D356" s="36"/>
      <c r="E356" s="37"/>
      <c r="F356" s="37">
        <v>352</v>
      </c>
      <c r="G356" s="37">
        <v>3169.7863849222308</v>
      </c>
      <c r="H356" s="37" t="s">
        <v>8</v>
      </c>
      <c r="I356" s="52">
        <v>0.31547867224009624</v>
      </c>
      <c r="L356" s="37">
        <f t="shared" si="188"/>
        <v>0</v>
      </c>
      <c r="M356" s="37">
        <f t="shared" si="178"/>
        <v>0</v>
      </c>
      <c r="N356" s="37">
        <f t="shared" si="179"/>
        <v>1</v>
      </c>
      <c r="O356" s="37">
        <f t="shared" si="180"/>
        <v>0</v>
      </c>
      <c r="Q356" s="37">
        <f t="shared" si="189"/>
        <v>2</v>
      </c>
      <c r="R356" s="37">
        <f t="shared" si="190"/>
        <v>0</v>
      </c>
      <c r="S356" s="37">
        <f t="shared" si="181"/>
        <v>2</v>
      </c>
      <c r="V356" s="37">
        <f t="shared" si="191"/>
        <v>0</v>
      </c>
      <c r="W356" s="37">
        <f t="shared" si="182"/>
        <v>0</v>
      </c>
      <c r="X356" s="37">
        <f t="shared" si="192"/>
        <v>0.99999999999998679</v>
      </c>
      <c r="Y356" s="37">
        <f t="shared" si="193"/>
        <v>0</v>
      </c>
      <c r="AA356" s="37">
        <f t="shared" si="194"/>
        <v>1.9999999999999831</v>
      </c>
      <c r="AB356" s="37">
        <f t="shared" si="195"/>
        <v>0</v>
      </c>
      <c r="AC356" s="37">
        <f t="shared" si="183"/>
        <v>1.9999999999999831</v>
      </c>
      <c r="AE356" s="36">
        <v>0</v>
      </c>
      <c r="AF356" s="36">
        <f t="shared" si="196"/>
        <v>0</v>
      </c>
      <c r="AG356" s="36">
        <f t="shared" si="184"/>
        <v>6.0205999132796242</v>
      </c>
      <c r="AI356" s="36">
        <f t="shared" si="197"/>
        <v>-3.182280639625853E-14</v>
      </c>
      <c r="AJ356" s="36">
        <f t="shared" si="198"/>
        <v>-1.1475496851984192E-13</v>
      </c>
      <c r="AK356" s="36">
        <f t="shared" si="199"/>
        <v>6.0205999132795505</v>
      </c>
      <c r="AM356" s="36">
        <f t="shared" si="200"/>
        <v>0</v>
      </c>
      <c r="AN356" s="36">
        <f t="shared" si="185"/>
        <v>6.0205999132796242</v>
      </c>
      <c r="AO356" s="36" t="e">
        <f t="shared" si="186"/>
        <v>#N/A</v>
      </c>
      <c r="AP356" s="36" t="e">
        <f t="shared" si="187"/>
        <v>#N/A</v>
      </c>
      <c r="AR356" s="36">
        <f t="shared" si="201"/>
        <v>0</v>
      </c>
      <c r="AS356" s="36">
        <f t="shared" si="202"/>
        <v>6.0205999132795505</v>
      </c>
      <c r="AT356" s="36" t="e">
        <f t="shared" si="203"/>
        <v>#N/A</v>
      </c>
      <c r="AU356" s="36" t="e">
        <f t="shared" si="204"/>
        <v>#N/A</v>
      </c>
      <c r="AW356" s="37"/>
    </row>
    <row r="357" spans="2:49">
      <c r="B357" s="35"/>
      <c r="C357" s="36"/>
      <c r="D357" s="36"/>
      <c r="E357" s="37"/>
      <c r="F357" s="49">
        <v>353</v>
      </c>
      <c r="G357" s="49">
        <v>3215.7330981051223</v>
      </c>
      <c r="H357" s="49">
        <v>3215.7330981051223</v>
      </c>
      <c r="I357" s="49">
        <v>0.31097108170738802</v>
      </c>
      <c r="K357" s="49"/>
      <c r="L357" s="49">
        <f t="shared" si="188"/>
        <v>0</v>
      </c>
      <c r="M357" s="49">
        <f t="shared" si="178"/>
        <v>0</v>
      </c>
      <c r="N357" s="49">
        <f t="shared" si="179"/>
        <v>1</v>
      </c>
      <c r="O357" s="49">
        <f t="shared" si="180"/>
        <v>0</v>
      </c>
      <c r="Q357" s="49">
        <f t="shared" si="189"/>
        <v>2</v>
      </c>
      <c r="R357" s="49">
        <f t="shared" si="190"/>
        <v>0</v>
      </c>
      <c r="S357" s="49">
        <f t="shared" si="181"/>
        <v>2</v>
      </c>
      <c r="U357" s="49"/>
      <c r="V357" s="49">
        <f t="shared" si="191"/>
        <v>0</v>
      </c>
      <c r="W357" s="49">
        <f t="shared" si="182"/>
        <v>0</v>
      </c>
      <c r="X357" s="49">
        <f t="shared" si="192"/>
        <v>0.99999999999998679</v>
      </c>
      <c r="Y357" s="49">
        <f t="shared" si="193"/>
        <v>0</v>
      </c>
      <c r="AA357" s="49">
        <f t="shared" si="194"/>
        <v>1.9999999999999831</v>
      </c>
      <c r="AB357" s="49">
        <f t="shared" si="195"/>
        <v>0</v>
      </c>
      <c r="AC357" s="49">
        <f t="shared" si="183"/>
        <v>1.9999999999999831</v>
      </c>
      <c r="AE357" s="53">
        <v>0</v>
      </c>
      <c r="AF357" s="53">
        <f t="shared" si="196"/>
        <v>0</v>
      </c>
      <c r="AG357" s="53">
        <f t="shared" si="184"/>
        <v>6.0205999132796242</v>
      </c>
      <c r="AI357" s="53">
        <f t="shared" si="197"/>
        <v>-3.182280639625853E-14</v>
      </c>
      <c r="AJ357" s="53">
        <f t="shared" si="198"/>
        <v>-1.1475496851984192E-13</v>
      </c>
      <c r="AK357" s="53">
        <f t="shared" si="199"/>
        <v>6.0205999132795505</v>
      </c>
      <c r="AM357" s="53">
        <f t="shared" si="200"/>
        <v>0</v>
      </c>
      <c r="AN357" s="53">
        <f t="shared" si="185"/>
        <v>6.0205999132796242</v>
      </c>
      <c r="AO357" s="53" t="e">
        <f t="shared" si="186"/>
        <v>#N/A</v>
      </c>
      <c r="AP357" s="53" t="e">
        <f t="shared" si="187"/>
        <v>#N/A</v>
      </c>
      <c r="AR357" s="53">
        <f t="shared" si="201"/>
        <v>0</v>
      </c>
      <c r="AS357" s="53">
        <f t="shared" si="202"/>
        <v>6.0205999132795505</v>
      </c>
      <c r="AT357" s="53" t="e">
        <f t="shared" si="203"/>
        <v>#N/A</v>
      </c>
      <c r="AU357" s="53" t="e">
        <f t="shared" si="204"/>
        <v>#N/A</v>
      </c>
      <c r="AW357" s="37"/>
    </row>
    <row r="358" spans="2:49">
      <c r="B358" s="35"/>
      <c r="C358" s="36"/>
      <c r="D358" s="36"/>
      <c r="E358" s="37"/>
      <c r="F358" s="37">
        <v>354</v>
      </c>
      <c r="G358" s="37">
        <v>3262.3458184556775</v>
      </c>
      <c r="H358" s="37">
        <v>3262.3458184556775</v>
      </c>
      <c r="I358" s="52">
        <v>0.30652789607491027</v>
      </c>
      <c r="L358" s="37">
        <f t="shared" si="188"/>
        <v>0</v>
      </c>
      <c r="M358" s="37">
        <f t="shared" si="178"/>
        <v>0</v>
      </c>
      <c r="N358" s="37">
        <f t="shared" si="179"/>
        <v>1</v>
      </c>
      <c r="O358" s="37">
        <f t="shared" si="180"/>
        <v>0</v>
      </c>
      <c r="Q358" s="37">
        <f t="shared" si="189"/>
        <v>2</v>
      </c>
      <c r="R358" s="37">
        <f t="shared" si="190"/>
        <v>0</v>
      </c>
      <c r="S358" s="37">
        <f t="shared" si="181"/>
        <v>2</v>
      </c>
      <c r="V358" s="37">
        <f t="shared" si="191"/>
        <v>0</v>
      </c>
      <c r="W358" s="37">
        <f t="shared" si="182"/>
        <v>0</v>
      </c>
      <c r="X358" s="37">
        <f t="shared" si="192"/>
        <v>0.99999999999998679</v>
      </c>
      <c r="Y358" s="37">
        <f t="shared" si="193"/>
        <v>0</v>
      </c>
      <c r="AA358" s="37">
        <f t="shared" si="194"/>
        <v>1.9999999999999831</v>
      </c>
      <c r="AB358" s="37">
        <f t="shared" si="195"/>
        <v>0</v>
      </c>
      <c r="AC358" s="37">
        <f t="shared" si="183"/>
        <v>1.9999999999999831</v>
      </c>
      <c r="AE358" s="36">
        <v>0</v>
      </c>
      <c r="AF358" s="36">
        <f t="shared" si="196"/>
        <v>0</v>
      </c>
      <c r="AG358" s="36">
        <f t="shared" si="184"/>
        <v>6.0205999132796242</v>
      </c>
      <c r="AI358" s="36">
        <f t="shared" si="197"/>
        <v>-3.182280639625853E-14</v>
      </c>
      <c r="AJ358" s="36">
        <f t="shared" si="198"/>
        <v>-1.1475496851984192E-13</v>
      </c>
      <c r="AK358" s="36">
        <f t="shared" si="199"/>
        <v>6.0205999132795505</v>
      </c>
      <c r="AM358" s="36">
        <f t="shared" si="200"/>
        <v>0</v>
      </c>
      <c r="AN358" s="36">
        <f t="shared" si="185"/>
        <v>6.0205999132796242</v>
      </c>
      <c r="AO358" s="36" t="e">
        <f t="shared" si="186"/>
        <v>#N/A</v>
      </c>
      <c r="AP358" s="36" t="e">
        <f t="shared" si="187"/>
        <v>#N/A</v>
      </c>
      <c r="AR358" s="36">
        <f t="shared" si="201"/>
        <v>0</v>
      </c>
      <c r="AS358" s="36">
        <f t="shared" si="202"/>
        <v>6.0205999132795505</v>
      </c>
      <c r="AT358" s="36" t="e">
        <f t="shared" si="203"/>
        <v>#N/A</v>
      </c>
      <c r="AU358" s="36" t="e">
        <f t="shared" si="204"/>
        <v>#N/A</v>
      </c>
      <c r="AW358" s="37"/>
    </row>
    <row r="359" spans="2:49">
      <c r="B359" s="35"/>
      <c r="C359" s="36"/>
      <c r="D359" s="36"/>
      <c r="E359" s="37"/>
      <c r="F359" s="49">
        <v>355</v>
      </c>
      <c r="G359" s="49">
        <v>3309.6341998863631</v>
      </c>
      <c r="H359" s="49">
        <v>3309.6341998863631</v>
      </c>
      <c r="I359" s="49">
        <v>0.30214819511906638</v>
      </c>
      <c r="K359" s="49"/>
      <c r="L359" s="49">
        <f t="shared" si="188"/>
        <v>0</v>
      </c>
      <c r="M359" s="49">
        <f t="shared" si="178"/>
        <v>0</v>
      </c>
      <c r="N359" s="49">
        <f t="shared" si="179"/>
        <v>1</v>
      </c>
      <c r="O359" s="49">
        <f t="shared" si="180"/>
        <v>0</v>
      </c>
      <c r="Q359" s="49">
        <f t="shared" si="189"/>
        <v>2</v>
      </c>
      <c r="R359" s="49">
        <f t="shared" si="190"/>
        <v>0</v>
      </c>
      <c r="S359" s="49">
        <f t="shared" si="181"/>
        <v>2</v>
      </c>
      <c r="U359" s="49"/>
      <c r="V359" s="49">
        <f t="shared" si="191"/>
        <v>0</v>
      </c>
      <c r="W359" s="49">
        <f t="shared" si="182"/>
        <v>0</v>
      </c>
      <c r="X359" s="49">
        <f t="shared" si="192"/>
        <v>0.99999999999998679</v>
      </c>
      <c r="Y359" s="49">
        <f t="shared" si="193"/>
        <v>0</v>
      </c>
      <c r="AA359" s="49">
        <f t="shared" si="194"/>
        <v>1.9999999999999831</v>
      </c>
      <c r="AB359" s="49">
        <f t="shared" si="195"/>
        <v>0</v>
      </c>
      <c r="AC359" s="49">
        <f t="shared" si="183"/>
        <v>1.9999999999999831</v>
      </c>
      <c r="AE359" s="53">
        <v>0</v>
      </c>
      <c r="AF359" s="53">
        <f t="shared" si="196"/>
        <v>0</v>
      </c>
      <c r="AG359" s="53">
        <f t="shared" si="184"/>
        <v>6.0205999132796242</v>
      </c>
      <c r="AI359" s="53">
        <f t="shared" si="197"/>
        <v>-3.182280639625853E-14</v>
      </c>
      <c r="AJ359" s="53">
        <f t="shared" si="198"/>
        <v>-1.1475496851984192E-13</v>
      </c>
      <c r="AK359" s="53">
        <f t="shared" si="199"/>
        <v>6.0205999132795505</v>
      </c>
      <c r="AM359" s="53">
        <f t="shared" si="200"/>
        <v>0</v>
      </c>
      <c r="AN359" s="53">
        <f t="shared" si="185"/>
        <v>6.0205999132796242</v>
      </c>
      <c r="AO359" s="53" t="e">
        <f t="shared" si="186"/>
        <v>#N/A</v>
      </c>
      <c r="AP359" s="53" t="e">
        <f t="shared" si="187"/>
        <v>#N/A</v>
      </c>
      <c r="AR359" s="53">
        <f t="shared" si="201"/>
        <v>0</v>
      </c>
      <c r="AS359" s="53">
        <f t="shared" si="202"/>
        <v>6.0205999132795505</v>
      </c>
      <c r="AT359" s="53" t="e">
        <f t="shared" si="203"/>
        <v>#N/A</v>
      </c>
      <c r="AU359" s="53" t="e">
        <f t="shared" si="204"/>
        <v>#N/A</v>
      </c>
      <c r="AW359" s="37"/>
    </row>
    <row r="360" spans="2:49">
      <c r="B360" s="35"/>
      <c r="C360" s="36"/>
      <c r="D360" s="36"/>
      <c r="E360" s="37"/>
      <c r="F360" s="37">
        <v>356</v>
      </c>
      <c r="G360" s="37">
        <v>3357.6080362451239</v>
      </c>
      <c r="H360" s="37">
        <v>3357.6080362451239</v>
      </c>
      <c r="I360" s="52">
        <v>0.29783107176450496</v>
      </c>
      <c r="L360" s="37">
        <f t="shared" si="188"/>
        <v>0</v>
      </c>
      <c r="M360" s="37">
        <f t="shared" si="178"/>
        <v>0</v>
      </c>
      <c r="N360" s="37">
        <f t="shared" si="179"/>
        <v>1</v>
      </c>
      <c r="O360" s="37">
        <f t="shared" si="180"/>
        <v>0</v>
      </c>
      <c r="Q360" s="37">
        <f t="shared" si="189"/>
        <v>2</v>
      </c>
      <c r="R360" s="37">
        <f t="shared" si="190"/>
        <v>0</v>
      </c>
      <c r="S360" s="37">
        <f t="shared" si="181"/>
        <v>2</v>
      </c>
      <c r="V360" s="37">
        <f t="shared" si="191"/>
        <v>0</v>
      </c>
      <c r="W360" s="37">
        <f t="shared" si="182"/>
        <v>0</v>
      </c>
      <c r="X360" s="37">
        <f t="shared" si="192"/>
        <v>0.99999999999998679</v>
      </c>
      <c r="Y360" s="37">
        <f t="shared" si="193"/>
        <v>0</v>
      </c>
      <c r="AA360" s="37">
        <f t="shared" si="194"/>
        <v>1.9999999999999831</v>
      </c>
      <c r="AB360" s="37">
        <f t="shared" si="195"/>
        <v>0</v>
      </c>
      <c r="AC360" s="37">
        <f t="shared" si="183"/>
        <v>1.9999999999999831</v>
      </c>
      <c r="AE360" s="36">
        <v>0</v>
      </c>
      <c r="AF360" s="36">
        <f t="shared" si="196"/>
        <v>0</v>
      </c>
      <c r="AG360" s="36">
        <f t="shared" si="184"/>
        <v>6.0205999132796242</v>
      </c>
      <c r="AI360" s="36">
        <f t="shared" si="197"/>
        <v>-3.182280639625853E-14</v>
      </c>
      <c r="AJ360" s="36">
        <f t="shared" si="198"/>
        <v>-1.1475496851984192E-13</v>
      </c>
      <c r="AK360" s="36">
        <f t="shared" si="199"/>
        <v>6.0205999132795505</v>
      </c>
      <c r="AM360" s="36">
        <f t="shared" si="200"/>
        <v>0</v>
      </c>
      <c r="AN360" s="36">
        <f t="shared" si="185"/>
        <v>6.0205999132796242</v>
      </c>
      <c r="AO360" s="36" t="e">
        <f t="shared" si="186"/>
        <v>#N/A</v>
      </c>
      <c r="AP360" s="36" t="e">
        <f t="shared" si="187"/>
        <v>#N/A</v>
      </c>
      <c r="AR360" s="36">
        <f t="shared" si="201"/>
        <v>0</v>
      </c>
      <c r="AS360" s="36">
        <f t="shared" si="202"/>
        <v>6.0205999132795505</v>
      </c>
      <c r="AT360" s="36" t="e">
        <f t="shared" si="203"/>
        <v>#N/A</v>
      </c>
      <c r="AU360" s="36" t="e">
        <f t="shared" si="204"/>
        <v>#N/A</v>
      </c>
      <c r="AW360" s="37"/>
    </row>
    <row r="361" spans="2:49">
      <c r="B361" s="35"/>
      <c r="C361" s="36"/>
      <c r="D361" s="36"/>
      <c r="E361" s="37"/>
      <c r="F361" s="49">
        <v>357</v>
      </c>
      <c r="G361" s="49">
        <v>3406.2772633437571</v>
      </c>
      <c r="H361" s="49">
        <v>3406.2772633437571</v>
      </c>
      <c r="I361" s="49">
        <v>0.29357563189625802</v>
      </c>
      <c r="K361" s="49"/>
      <c r="L361" s="49">
        <f t="shared" si="188"/>
        <v>0</v>
      </c>
      <c r="M361" s="49">
        <f t="shared" si="178"/>
        <v>0</v>
      </c>
      <c r="N361" s="49">
        <f t="shared" si="179"/>
        <v>1</v>
      </c>
      <c r="O361" s="49">
        <f t="shared" si="180"/>
        <v>0</v>
      </c>
      <c r="Q361" s="49">
        <f t="shared" si="189"/>
        <v>2</v>
      </c>
      <c r="R361" s="49">
        <f t="shared" si="190"/>
        <v>0</v>
      </c>
      <c r="S361" s="49">
        <f t="shared" si="181"/>
        <v>2</v>
      </c>
      <c r="U361" s="49"/>
      <c r="V361" s="49">
        <f t="shared" si="191"/>
        <v>0</v>
      </c>
      <c r="W361" s="49">
        <f t="shared" si="182"/>
        <v>0</v>
      </c>
      <c r="X361" s="49">
        <f t="shared" si="192"/>
        <v>0.99999999999998679</v>
      </c>
      <c r="Y361" s="49">
        <f t="shared" si="193"/>
        <v>0</v>
      </c>
      <c r="AA361" s="49">
        <f t="shared" si="194"/>
        <v>1.9999999999999831</v>
      </c>
      <c r="AB361" s="49">
        <f t="shared" si="195"/>
        <v>0</v>
      </c>
      <c r="AC361" s="49">
        <f t="shared" si="183"/>
        <v>1.9999999999999831</v>
      </c>
      <c r="AE361" s="53">
        <v>0</v>
      </c>
      <c r="AF361" s="53">
        <f t="shared" si="196"/>
        <v>0</v>
      </c>
      <c r="AG361" s="53">
        <f t="shared" si="184"/>
        <v>6.0205999132796242</v>
      </c>
      <c r="AI361" s="53">
        <f t="shared" si="197"/>
        <v>-3.182280639625853E-14</v>
      </c>
      <c r="AJ361" s="53">
        <f t="shared" si="198"/>
        <v>-1.1475496851984192E-13</v>
      </c>
      <c r="AK361" s="53">
        <f t="shared" si="199"/>
        <v>6.0205999132795505</v>
      </c>
      <c r="AM361" s="53">
        <f t="shared" si="200"/>
        <v>0</v>
      </c>
      <c r="AN361" s="53">
        <f t="shared" si="185"/>
        <v>6.0205999132796242</v>
      </c>
      <c r="AO361" s="53" t="e">
        <f t="shared" si="186"/>
        <v>#N/A</v>
      </c>
      <c r="AP361" s="53" t="e">
        <f t="shared" si="187"/>
        <v>#N/A</v>
      </c>
      <c r="AR361" s="53">
        <f t="shared" si="201"/>
        <v>0</v>
      </c>
      <c r="AS361" s="53">
        <f t="shared" si="202"/>
        <v>6.0205999132795505</v>
      </c>
      <c r="AT361" s="53" t="e">
        <f t="shared" si="203"/>
        <v>#N/A</v>
      </c>
      <c r="AU361" s="53" t="e">
        <f t="shared" si="204"/>
        <v>#N/A</v>
      </c>
      <c r="AW361" s="37"/>
    </row>
    <row r="362" spans="2:49">
      <c r="B362" s="35"/>
      <c r="C362" s="36"/>
      <c r="D362" s="36"/>
      <c r="E362" s="37"/>
      <c r="F362" s="37">
        <v>358</v>
      </c>
      <c r="G362" s="37">
        <v>3455.6519610157266</v>
      </c>
      <c r="H362" s="37">
        <v>3455.6519610157266</v>
      </c>
      <c r="I362" s="52">
        <v>0.28938099417456037</v>
      </c>
      <c r="L362" s="37">
        <f t="shared" si="188"/>
        <v>0</v>
      </c>
      <c r="M362" s="37">
        <f t="shared" si="178"/>
        <v>0</v>
      </c>
      <c r="N362" s="37">
        <f t="shared" si="179"/>
        <v>1</v>
      </c>
      <c r="O362" s="37">
        <f t="shared" si="180"/>
        <v>0</v>
      </c>
      <c r="Q362" s="37">
        <f t="shared" si="189"/>
        <v>2</v>
      </c>
      <c r="R362" s="37">
        <f t="shared" si="190"/>
        <v>0</v>
      </c>
      <c r="S362" s="37">
        <f t="shared" si="181"/>
        <v>2</v>
      </c>
      <c r="V362" s="37">
        <f t="shared" si="191"/>
        <v>0</v>
      </c>
      <c r="W362" s="37">
        <f t="shared" si="182"/>
        <v>0</v>
      </c>
      <c r="X362" s="37">
        <f t="shared" si="192"/>
        <v>0.99999999999998679</v>
      </c>
      <c r="Y362" s="37">
        <f t="shared" si="193"/>
        <v>0</v>
      </c>
      <c r="AA362" s="37">
        <f t="shared" si="194"/>
        <v>1.9999999999999831</v>
      </c>
      <c r="AB362" s="37">
        <f t="shared" si="195"/>
        <v>0</v>
      </c>
      <c r="AC362" s="37">
        <f t="shared" si="183"/>
        <v>1.9999999999999831</v>
      </c>
      <c r="AE362" s="36">
        <v>0</v>
      </c>
      <c r="AF362" s="36">
        <f t="shared" si="196"/>
        <v>0</v>
      </c>
      <c r="AG362" s="36">
        <f t="shared" si="184"/>
        <v>6.0205999132796242</v>
      </c>
      <c r="AI362" s="36">
        <f t="shared" si="197"/>
        <v>-3.182280639625853E-14</v>
      </c>
      <c r="AJ362" s="36">
        <f t="shared" si="198"/>
        <v>-1.1475496851984192E-13</v>
      </c>
      <c r="AK362" s="36">
        <f t="shared" si="199"/>
        <v>6.0205999132795505</v>
      </c>
      <c r="AM362" s="36">
        <f t="shared" si="200"/>
        <v>0</v>
      </c>
      <c r="AN362" s="36">
        <f t="shared" si="185"/>
        <v>6.0205999132796242</v>
      </c>
      <c r="AO362" s="36" t="e">
        <f t="shared" si="186"/>
        <v>#N/A</v>
      </c>
      <c r="AP362" s="36" t="e">
        <f t="shared" si="187"/>
        <v>#N/A</v>
      </c>
      <c r="AR362" s="36">
        <f t="shared" si="201"/>
        <v>0</v>
      </c>
      <c r="AS362" s="36">
        <f t="shared" si="202"/>
        <v>6.0205999132795505</v>
      </c>
      <c r="AT362" s="36" t="e">
        <f t="shared" si="203"/>
        <v>#N/A</v>
      </c>
      <c r="AU362" s="36" t="e">
        <f t="shared" si="204"/>
        <v>#N/A</v>
      </c>
      <c r="AW362" s="37"/>
    </row>
    <row r="363" spans="2:49">
      <c r="B363" s="35"/>
      <c r="C363" s="36"/>
      <c r="D363" s="36"/>
      <c r="E363" s="37"/>
      <c r="F363" s="49">
        <v>359</v>
      </c>
      <c r="G363" s="49">
        <v>3505.7423552037853</v>
      </c>
      <c r="H363" s="49">
        <v>3505.7423552037853</v>
      </c>
      <c r="I363" s="49">
        <v>0.28524628985231604</v>
      </c>
      <c r="K363" s="49"/>
      <c r="L363" s="49">
        <f t="shared" si="188"/>
        <v>0</v>
      </c>
      <c r="M363" s="49">
        <f t="shared" si="178"/>
        <v>0</v>
      </c>
      <c r="N363" s="49">
        <f t="shared" si="179"/>
        <v>1</v>
      </c>
      <c r="O363" s="49">
        <f t="shared" si="180"/>
        <v>0</v>
      </c>
      <c r="Q363" s="49">
        <f t="shared" si="189"/>
        <v>2</v>
      </c>
      <c r="R363" s="49">
        <f t="shared" si="190"/>
        <v>0</v>
      </c>
      <c r="S363" s="49">
        <f t="shared" si="181"/>
        <v>2</v>
      </c>
      <c r="U363" s="49"/>
      <c r="V363" s="49">
        <f t="shared" si="191"/>
        <v>0</v>
      </c>
      <c r="W363" s="49">
        <f t="shared" si="182"/>
        <v>0</v>
      </c>
      <c r="X363" s="49">
        <f t="shared" si="192"/>
        <v>0.99999999999998679</v>
      </c>
      <c r="Y363" s="49">
        <f t="shared" si="193"/>
        <v>0</v>
      </c>
      <c r="AA363" s="49">
        <f t="shared" si="194"/>
        <v>1.9999999999999831</v>
      </c>
      <c r="AB363" s="49">
        <f t="shared" si="195"/>
        <v>0</v>
      </c>
      <c r="AC363" s="49">
        <f t="shared" si="183"/>
        <v>1.9999999999999831</v>
      </c>
      <c r="AE363" s="53">
        <v>0</v>
      </c>
      <c r="AF363" s="53">
        <f t="shared" si="196"/>
        <v>0</v>
      </c>
      <c r="AG363" s="53">
        <f t="shared" si="184"/>
        <v>6.0205999132796242</v>
      </c>
      <c r="AI363" s="53">
        <f t="shared" si="197"/>
        <v>-3.182280639625853E-14</v>
      </c>
      <c r="AJ363" s="53">
        <f t="shared" si="198"/>
        <v>-1.1475496851984192E-13</v>
      </c>
      <c r="AK363" s="53">
        <f t="shared" si="199"/>
        <v>6.0205999132795505</v>
      </c>
      <c r="AM363" s="53">
        <f t="shared" si="200"/>
        <v>0</v>
      </c>
      <c r="AN363" s="53">
        <f t="shared" si="185"/>
        <v>6.0205999132796242</v>
      </c>
      <c r="AO363" s="53" t="e">
        <f t="shared" si="186"/>
        <v>#N/A</v>
      </c>
      <c r="AP363" s="53" t="e">
        <f t="shared" si="187"/>
        <v>#N/A</v>
      </c>
      <c r="AR363" s="53">
        <f t="shared" si="201"/>
        <v>0</v>
      </c>
      <c r="AS363" s="53">
        <f t="shared" si="202"/>
        <v>6.0205999132795505</v>
      </c>
      <c r="AT363" s="53" t="e">
        <f t="shared" si="203"/>
        <v>#N/A</v>
      </c>
      <c r="AU363" s="53" t="e">
        <f t="shared" si="204"/>
        <v>#N/A</v>
      </c>
      <c r="AW363" s="37"/>
    </row>
    <row r="364" spans="2:49">
      <c r="E364" s="37"/>
      <c r="F364" s="37">
        <v>360</v>
      </c>
      <c r="G364" s="37">
        <v>3556.5588200778484</v>
      </c>
      <c r="H364" s="37">
        <v>3556.5588200778484</v>
      </c>
      <c r="I364" s="52">
        <v>0.28117066259517431</v>
      </c>
      <c r="L364" s="37">
        <f t="shared" si="188"/>
        <v>0</v>
      </c>
      <c r="M364" s="37">
        <f t="shared" si="178"/>
        <v>0</v>
      </c>
      <c r="N364" s="37">
        <f t="shared" si="179"/>
        <v>1</v>
      </c>
      <c r="O364" s="37">
        <f t="shared" si="180"/>
        <v>0</v>
      </c>
      <c r="Q364" s="37">
        <f t="shared" si="189"/>
        <v>2</v>
      </c>
      <c r="R364" s="37">
        <f t="shared" si="190"/>
        <v>0</v>
      </c>
      <c r="S364" s="37">
        <f t="shared" si="181"/>
        <v>2</v>
      </c>
      <c r="V364" s="37">
        <f t="shared" si="191"/>
        <v>0</v>
      </c>
      <c r="W364" s="37">
        <f t="shared" si="182"/>
        <v>0</v>
      </c>
      <c r="X364" s="37">
        <f t="shared" si="192"/>
        <v>0.99999999999998679</v>
      </c>
      <c r="Y364" s="37">
        <f t="shared" si="193"/>
        <v>0</v>
      </c>
      <c r="AA364" s="37">
        <f t="shared" si="194"/>
        <v>1.9999999999999831</v>
      </c>
      <c r="AB364" s="37">
        <f t="shared" si="195"/>
        <v>0</v>
      </c>
      <c r="AC364" s="37">
        <f t="shared" si="183"/>
        <v>1.9999999999999831</v>
      </c>
      <c r="AE364" s="36">
        <v>0</v>
      </c>
      <c r="AF364" s="36">
        <f t="shared" si="196"/>
        <v>0</v>
      </c>
      <c r="AG364" s="36">
        <f t="shared" si="184"/>
        <v>6.0205999132796242</v>
      </c>
      <c r="AI364" s="36">
        <f t="shared" si="197"/>
        <v>-3.182280639625853E-14</v>
      </c>
      <c r="AJ364" s="36">
        <f t="shared" si="198"/>
        <v>-1.1475496851984192E-13</v>
      </c>
      <c r="AK364" s="36">
        <f t="shared" si="199"/>
        <v>6.0205999132795505</v>
      </c>
      <c r="AM364" s="36">
        <f t="shared" si="200"/>
        <v>0</v>
      </c>
      <c r="AN364" s="36">
        <f t="shared" si="185"/>
        <v>6.0205999132796242</v>
      </c>
      <c r="AO364" s="36" t="e">
        <f t="shared" si="186"/>
        <v>#N/A</v>
      </c>
      <c r="AP364" s="36" t="e">
        <f t="shared" si="187"/>
        <v>#N/A</v>
      </c>
      <c r="AR364" s="36">
        <f t="shared" si="201"/>
        <v>0</v>
      </c>
      <c r="AS364" s="36">
        <f t="shared" si="202"/>
        <v>6.0205999132795505</v>
      </c>
      <c r="AT364" s="36" t="e">
        <f t="shared" si="203"/>
        <v>#N/A</v>
      </c>
      <c r="AU364" s="36" t="e">
        <f t="shared" si="204"/>
        <v>#N/A</v>
      </c>
      <c r="AW364" s="37"/>
    </row>
    <row r="365" spans="2:49">
      <c r="E365" s="37"/>
      <c r="F365" s="49">
        <v>361</v>
      </c>
      <c r="G365" s="49">
        <v>3608.1118801835746</v>
      </c>
      <c r="H365" s="49">
        <v>3608.1118801835746</v>
      </c>
      <c r="I365" s="49">
        <v>0.27715326830417514</v>
      </c>
      <c r="K365" s="49"/>
      <c r="L365" s="49">
        <f t="shared" si="188"/>
        <v>0</v>
      </c>
      <c r="M365" s="49">
        <f t="shared" si="178"/>
        <v>0</v>
      </c>
      <c r="N365" s="49">
        <f t="shared" si="179"/>
        <v>1</v>
      </c>
      <c r="O365" s="49">
        <f t="shared" si="180"/>
        <v>0</v>
      </c>
      <c r="Q365" s="49">
        <f t="shared" si="189"/>
        <v>2</v>
      </c>
      <c r="R365" s="49">
        <f t="shared" si="190"/>
        <v>0</v>
      </c>
      <c r="S365" s="49">
        <f t="shared" si="181"/>
        <v>2</v>
      </c>
      <c r="U365" s="49"/>
      <c r="V365" s="49">
        <f t="shared" si="191"/>
        <v>0</v>
      </c>
      <c r="W365" s="49">
        <f t="shared" si="182"/>
        <v>0</v>
      </c>
      <c r="X365" s="49">
        <f t="shared" si="192"/>
        <v>0.99999999999998679</v>
      </c>
      <c r="Y365" s="49">
        <f t="shared" si="193"/>
        <v>0</v>
      </c>
      <c r="AA365" s="49">
        <f t="shared" si="194"/>
        <v>1.9999999999999831</v>
      </c>
      <c r="AB365" s="49">
        <f t="shared" si="195"/>
        <v>0</v>
      </c>
      <c r="AC365" s="49">
        <f t="shared" si="183"/>
        <v>1.9999999999999831</v>
      </c>
      <c r="AE365" s="53">
        <v>0</v>
      </c>
      <c r="AF365" s="53">
        <f t="shared" si="196"/>
        <v>0</v>
      </c>
      <c r="AG365" s="53">
        <f t="shared" si="184"/>
        <v>6.0205999132796242</v>
      </c>
      <c r="AI365" s="53">
        <f t="shared" si="197"/>
        <v>-3.182280639625853E-14</v>
      </c>
      <c r="AJ365" s="53">
        <f t="shared" si="198"/>
        <v>-1.1475496851984192E-13</v>
      </c>
      <c r="AK365" s="53">
        <f t="shared" si="199"/>
        <v>6.0205999132795505</v>
      </c>
      <c r="AM365" s="53">
        <f t="shared" si="200"/>
        <v>0</v>
      </c>
      <c r="AN365" s="53">
        <f t="shared" si="185"/>
        <v>6.0205999132796242</v>
      </c>
      <c r="AO365" s="53" t="e">
        <f t="shared" si="186"/>
        <v>#N/A</v>
      </c>
      <c r="AP365" s="53" t="e">
        <f t="shared" si="187"/>
        <v>#N/A</v>
      </c>
      <c r="AR365" s="53">
        <f t="shared" si="201"/>
        <v>0</v>
      </c>
      <c r="AS365" s="53">
        <f t="shared" si="202"/>
        <v>6.0205999132795505</v>
      </c>
      <c r="AT365" s="53" t="e">
        <f t="shared" si="203"/>
        <v>#N/A</v>
      </c>
      <c r="AU365" s="53" t="e">
        <f t="shared" si="204"/>
        <v>#N/A</v>
      </c>
      <c r="AW365" s="37"/>
    </row>
    <row r="366" spans="2:49">
      <c r="E366" s="37"/>
      <c r="F366" s="37">
        <v>362</v>
      </c>
      <c r="G366" s="37">
        <v>3660.4122126221141</v>
      </c>
      <c r="H366" s="37">
        <v>3660.4122126221141</v>
      </c>
      <c r="I366" s="52">
        <v>0.27319327494092693</v>
      </c>
      <c r="L366" s="37">
        <f t="shared" si="188"/>
        <v>0</v>
      </c>
      <c r="M366" s="37">
        <f t="shared" si="178"/>
        <v>0</v>
      </c>
      <c r="N366" s="37">
        <f t="shared" si="179"/>
        <v>1</v>
      </c>
      <c r="O366" s="37">
        <f t="shared" si="180"/>
        <v>0</v>
      </c>
      <c r="Q366" s="37">
        <f t="shared" si="189"/>
        <v>2</v>
      </c>
      <c r="R366" s="37">
        <f t="shared" si="190"/>
        <v>0</v>
      </c>
      <c r="S366" s="37">
        <f t="shared" si="181"/>
        <v>2</v>
      </c>
      <c r="V366" s="37">
        <f t="shared" si="191"/>
        <v>0</v>
      </c>
      <c r="W366" s="37">
        <f t="shared" si="182"/>
        <v>0</v>
      </c>
      <c r="X366" s="37">
        <f t="shared" si="192"/>
        <v>0.99999999999998679</v>
      </c>
      <c r="Y366" s="37">
        <f t="shared" si="193"/>
        <v>0</v>
      </c>
      <c r="AA366" s="37">
        <f t="shared" si="194"/>
        <v>1.9999999999999831</v>
      </c>
      <c r="AB366" s="37">
        <f t="shared" si="195"/>
        <v>0</v>
      </c>
      <c r="AC366" s="37">
        <f t="shared" si="183"/>
        <v>1.9999999999999831</v>
      </c>
      <c r="AE366" s="36">
        <v>0</v>
      </c>
      <c r="AF366" s="36">
        <f t="shared" si="196"/>
        <v>0</v>
      </c>
      <c r="AG366" s="36">
        <f t="shared" si="184"/>
        <v>6.0205999132796242</v>
      </c>
      <c r="AI366" s="36">
        <f t="shared" si="197"/>
        <v>-3.182280639625853E-14</v>
      </c>
      <c r="AJ366" s="36">
        <f t="shared" si="198"/>
        <v>-1.1475496851984192E-13</v>
      </c>
      <c r="AK366" s="36">
        <f t="shared" si="199"/>
        <v>6.0205999132795505</v>
      </c>
      <c r="AM366" s="36">
        <f t="shared" si="200"/>
        <v>0</v>
      </c>
      <c r="AN366" s="36">
        <f t="shared" si="185"/>
        <v>6.0205999132796242</v>
      </c>
      <c r="AO366" s="36" t="e">
        <f t="shared" si="186"/>
        <v>#N/A</v>
      </c>
      <c r="AP366" s="36" t="e">
        <f t="shared" si="187"/>
        <v>#N/A</v>
      </c>
      <c r="AR366" s="36">
        <f t="shared" si="201"/>
        <v>0</v>
      </c>
      <c r="AS366" s="36">
        <f t="shared" si="202"/>
        <v>6.0205999132795505</v>
      </c>
      <c r="AT366" s="36" t="e">
        <f t="shared" si="203"/>
        <v>#N/A</v>
      </c>
      <c r="AU366" s="36" t="e">
        <f t="shared" si="204"/>
        <v>#N/A</v>
      </c>
      <c r="AW366" s="37"/>
    </row>
    <row r="367" spans="2:49">
      <c r="E367" s="37"/>
      <c r="F367" s="49">
        <v>363</v>
      </c>
      <c r="G367" s="49">
        <v>3713.4706492614114</v>
      </c>
      <c r="H367" s="49">
        <v>3713.4706492614114</v>
      </c>
      <c r="I367" s="49">
        <v>0.26928986235528601</v>
      </c>
      <c r="K367" s="49"/>
      <c r="L367" s="49">
        <f t="shared" si="188"/>
        <v>0</v>
      </c>
      <c r="M367" s="49">
        <f t="shared" si="178"/>
        <v>0</v>
      </c>
      <c r="N367" s="49">
        <f t="shared" si="179"/>
        <v>1</v>
      </c>
      <c r="O367" s="49">
        <f t="shared" si="180"/>
        <v>0</v>
      </c>
      <c r="Q367" s="49">
        <f t="shared" si="189"/>
        <v>2</v>
      </c>
      <c r="R367" s="49">
        <f t="shared" si="190"/>
        <v>0</v>
      </c>
      <c r="S367" s="49">
        <f t="shared" si="181"/>
        <v>2</v>
      </c>
      <c r="U367" s="49"/>
      <c r="V367" s="49">
        <f t="shared" si="191"/>
        <v>0</v>
      </c>
      <c r="W367" s="49">
        <f t="shared" si="182"/>
        <v>0</v>
      </c>
      <c r="X367" s="49">
        <f t="shared" si="192"/>
        <v>0.99999999999998679</v>
      </c>
      <c r="Y367" s="49">
        <f t="shared" si="193"/>
        <v>0</v>
      </c>
      <c r="AA367" s="49">
        <f t="shared" si="194"/>
        <v>1.9999999999999831</v>
      </c>
      <c r="AB367" s="49">
        <f t="shared" si="195"/>
        <v>0</v>
      </c>
      <c r="AC367" s="49">
        <f t="shared" si="183"/>
        <v>1.9999999999999831</v>
      </c>
      <c r="AE367" s="53">
        <v>0</v>
      </c>
      <c r="AF367" s="53">
        <f t="shared" si="196"/>
        <v>0</v>
      </c>
      <c r="AG367" s="53">
        <f t="shared" si="184"/>
        <v>6.0205999132796242</v>
      </c>
      <c r="AI367" s="53">
        <f t="shared" si="197"/>
        <v>-3.182280639625853E-14</v>
      </c>
      <c r="AJ367" s="53">
        <f t="shared" si="198"/>
        <v>-1.1475496851984192E-13</v>
      </c>
      <c r="AK367" s="53">
        <f t="shared" si="199"/>
        <v>6.0205999132795505</v>
      </c>
      <c r="AM367" s="53">
        <f t="shared" si="200"/>
        <v>0</v>
      </c>
      <c r="AN367" s="53">
        <f t="shared" si="185"/>
        <v>6.0205999132796242</v>
      </c>
      <c r="AO367" s="53" t="e">
        <f t="shared" si="186"/>
        <v>#N/A</v>
      </c>
      <c r="AP367" s="53" t="e">
        <f t="shared" si="187"/>
        <v>#N/A</v>
      </c>
      <c r="AR367" s="53">
        <f t="shared" si="201"/>
        <v>0</v>
      </c>
      <c r="AS367" s="53">
        <f t="shared" si="202"/>
        <v>6.0205999132795505</v>
      </c>
      <c r="AT367" s="53" t="e">
        <f t="shared" si="203"/>
        <v>#N/A</v>
      </c>
      <c r="AU367" s="53" t="e">
        <f t="shared" si="204"/>
        <v>#N/A</v>
      </c>
      <c r="AW367" s="37"/>
    </row>
    <row r="368" spans="2:49">
      <c r="E368" s="37"/>
      <c r="F368" s="37">
        <v>364</v>
      </c>
      <c r="G368" s="37">
        <v>3767.2981789796031</v>
      </c>
      <c r="H368" s="37">
        <v>3767.2981789796031</v>
      </c>
      <c r="I368" s="52">
        <v>0.26544222211549401</v>
      </c>
      <c r="L368" s="37">
        <f t="shared" si="188"/>
        <v>0</v>
      </c>
      <c r="M368" s="37">
        <f t="shared" si="178"/>
        <v>0</v>
      </c>
      <c r="N368" s="37">
        <f t="shared" si="179"/>
        <v>1</v>
      </c>
      <c r="O368" s="37">
        <f t="shared" si="180"/>
        <v>0</v>
      </c>
      <c r="Q368" s="37">
        <f t="shared" si="189"/>
        <v>2</v>
      </c>
      <c r="R368" s="37">
        <f t="shared" si="190"/>
        <v>0</v>
      </c>
      <c r="S368" s="37">
        <f t="shared" si="181"/>
        <v>2</v>
      </c>
      <c r="V368" s="37">
        <f t="shared" si="191"/>
        <v>0</v>
      </c>
      <c r="W368" s="37">
        <f t="shared" si="182"/>
        <v>0</v>
      </c>
      <c r="X368" s="37">
        <f t="shared" si="192"/>
        <v>0.99999999999998679</v>
      </c>
      <c r="Y368" s="37">
        <f t="shared" si="193"/>
        <v>0</v>
      </c>
      <c r="AA368" s="37">
        <f t="shared" si="194"/>
        <v>1.9999999999999831</v>
      </c>
      <c r="AB368" s="37">
        <f t="shared" si="195"/>
        <v>0</v>
      </c>
      <c r="AC368" s="37">
        <f t="shared" si="183"/>
        <v>1.9999999999999831</v>
      </c>
      <c r="AE368" s="36">
        <v>0</v>
      </c>
      <c r="AF368" s="36">
        <f t="shared" si="196"/>
        <v>0</v>
      </c>
      <c r="AG368" s="36">
        <f t="shared" si="184"/>
        <v>6.0205999132796242</v>
      </c>
      <c r="AI368" s="36">
        <f t="shared" si="197"/>
        <v>-3.182280639625853E-14</v>
      </c>
      <c r="AJ368" s="36">
        <f t="shared" si="198"/>
        <v>-1.1475496851984192E-13</v>
      </c>
      <c r="AK368" s="36">
        <f t="shared" si="199"/>
        <v>6.0205999132795505</v>
      </c>
      <c r="AM368" s="36">
        <f t="shared" si="200"/>
        <v>0</v>
      </c>
      <c r="AN368" s="36">
        <f t="shared" si="185"/>
        <v>6.0205999132796242</v>
      </c>
      <c r="AO368" s="36" t="e">
        <f t="shared" si="186"/>
        <v>#N/A</v>
      </c>
      <c r="AP368" s="36" t="e">
        <f t="shared" si="187"/>
        <v>#N/A</v>
      </c>
      <c r="AR368" s="36">
        <f t="shared" si="201"/>
        <v>0</v>
      </c>
      <c r="AS368" s="36">
        <f t="shared" si="202"/>
        <v>6.0205999132795505</v>
      </c>
      <c r="AT368" s="36" t="e">
        <f t="shared" si="203"/>
        <v>#N/A</v>
      </c>
      <c r="AU368" s="36" t="e">
        <f t="shared" si="204"/>
        <v>#N/A</v>
      </c>
      <c r="AW368" s="37"/>
    </row>
    <row r="369" spans="5:49">
      <c r="E369" s="37"/>
      <c r="F369" s="49">
        <v>365</v>
      </c>
      <c r="G369" s="49">
        <v>3821.9059499408827</v>
      </c>
      <c r="H369" s="49">
        <v>3821.9059499408827</v>
      </c>
      <c r="I369" s="49">
        <v>0.26164955734074724</v>
      </c>
      <c r="K369" s="49"/>
      <c r="L369" s="49">
        <f t="shared" si="188"/>
        <v>0</v>
      </c>
      <c r="M369" s="49">
        <f t="shared" si="178"/>
        <v>0</v>
      </c>
      <c r="N369" s="49">
        <f t="shared" si="179"/>
        <v>1</v>
      </c>
      <c r="O369" s="49">
        <f t="shared" si="180"/>
        <v>0</v>
      </c>
      <c r="Q369" s="49">
        <f t="shared" si="189"/>
        <v>2</v>
      </c>
      <c r="R369" s="49">
        <f t="shared" si="190"/>
        <v>0</v>
      </c>
      <c r="S369" s="49">
        <f t="shared" si="181"/>
        <v>2</v>
      </c>
      <c r="U369" s="49"/>
      <c r="V369" s="49">
        <f t="shared" si="191"/>
        <v>0</v>
      </c>
      <c r="W369" s="49">
        <f t="shared" si="182"/>
        <v>0</v>
      </c>
      <c r="X369" s="49">
        <f t="shared" si="192"/>
        <v>0.99999999999998679</v>
      </c>
      <c r="Y369" s="49">
        <f t="shared" si="193"/>
        <v>0</v>
      </c>
      <c r="AA369" s="49">
        <f t="shared" si="194"/>
        <v>1.9999999999999831</v>
      </c>
      <c r="AB369" s="49">
        <f t="shared" si="195"/>
        <v>0</v>
      </c>
      <c r="AC369" s="49">
        <f t="shared" si="183"/>
        <v>1.9999999999999831</v>
      </c>
      <c r="AE369" s="53">
        <v>0</v>
      </c>
      <c r="AF369" s="53">
        <f t="shared" si="196"/>
        <v>0</v>
      </c>
      <c r="AG369" s="53">
        <f t="shared" si="184"/>
        <v>6.0205999132796242</v>
      </c>
      <c r="AI369" s="53">
        <f t="shared" si="197"/>
        <v>-3.182280639625853E-14</v>
      </c>
      <c r="AJ369" s="53">
        <f t="shared" si="198"/>
        <v>-1.1475496851984192E-13</v>
      </c>
      <c r="AK369" s="53">
        <f t="shared" si="199"/>
        <v>6.0205999132795505</v>
      </c>
      <c r="AM369" s="53">
        <f t="shared" si="200"/>
        <v>0</v>
      </c>
      <c r="AN369" s="53">
        <f t="shared" si="185"/>
        <v>6.0205999132796242</v>
      </c>
      <c r="AO369" s="53" t="e">
        <f t="shared" si="186"/>
        <v>#N/A</v>
      </c>
      <c r="AP369" s="53" t="e">
        <f t="shared" si="187"/>
        <v>#N/A</v>
      </c>
      <c r="AR369" s="53">
        <f t="shared" si="201"/>
        <v>0</v>
      </c>
      <c r="AS369" s="53">
        <f t="shared" si="202"/>
        <v>6.0205999132795505</v>
      </c>
      <c r="AT369" s="53" t="e">
        <f t="shared" si="203"/>
        <v>#N/A</v>
      </c>
      <c r="AU369" s="53" t="e">
        <f t="shared" si="204"/>
        <v>#N/A</v>
      </c>
      <c r="AW369" s="37"/>
    </row>
    <row r="370" spans="5:49">
      <c r="E370" s="37"/>
      <c r="F370" s="37">
        <v>366</v>
      </c>
      <c r="G370" s="37">
        <v>3877.3052719044158</v>
      </c>
      <c r="H370" s="37">
        <v>3877.3052719044158</v>
      </c>
      <c r="I370" s="52">
        <v>0.25791108253615275</v>
      </c>
      <c r="L370" s="37">
        <f t="shared" si="188"/>
        <v>0</v>
      </c>
      <c r="M370" s="37">
        <f t="shared" si="178"/>
        <v>0</v>
      </c>
      <c r="N370" s="37">
        <f t="shared" si="179"/>
        <v>1</v>
      </c>
      <c r="O370" s="37">
        <f t="shared" si="180"/>
        <v>0</v>
      </c>
      <c r="Q370" s="37">
        <f t="shared" si="189"/>
        <v>2</v>
      </c>
      <c r="R370" s="37">
        <f t="shared" si="190"/>
        <v>0</v>
      </c>
      <c r="S370" s="37">
        <f t="shared" si="181"/>
        <v>2</v>
      </c>
      <c r="V370" s="37">
        <f t="shared" si="191"/>
        <v>0</v>
      </c>
      <c r="W370" s="37">
        <f t="shared" si="182"/>
        <v>0</v>
      </c>
      <c r="X370" s="37">
        <f t="shared" si="192"/>
        <v>0.99999999999998679</v>
      </c>
      <c r="Y370" s="37">
        <f t="shared" si="193"/>
        <v>0</v>
      </c>
      <c r="AA370" s="37">
        <f t="shared" si="194"/>
        <v>1.9999999999999831</v>
      </c>
      <c r="AB370" s="37">
        <f t="shared" si="195"/>
        <v>0</v>
      </c>
      <c r="AC370" s="37">
        <f t="shared" si="183"/>
        <v>1.9999999999999831</v>
      </c>
      <c r="AE370" s="36">
        <v>0</v>
      </c>
      <c r="AF370" s="36">
        <f t="shared" si="196"/>
        <v>0</v>
      </c>
      <c r="AG370" s="36">
        <f t="shared" si="184"/>
        <v>6.0205999132796242</v>
      </c>
      <c r="AI370" s="36">
        <f t="shared" si="197"/>
        <v>-3.182280639625853E-14</v>
      </c>
      <c r="AJ370" s="36">
        <f t="shared" si="198"/>
        <v>-1.1475496851984192E-13</v>
      </c>
      <c r="AK370" s="36">
        <f t="shared" si="199"/>
        <v>6.0205999132795505</v>
      </c>
      <c r="AM370" s="36">
        <f t="shared" si="200"/>
        <v>0</v>
      </c>
      <c r="AN370" s="36">
        <f t="shared" si="185"/>
        <v>6.0205999132796242</v>
      </c>
      <c r="AO370" s="36" t="e">
        <f t="shared" si="186"/>
        <v>#N/A</v>
      </c>
      <c r="AP370" s="36" t="e">
        <f t="shared" si="187"/>
        <v>#N/A</v>
      </c>
      <c r="AR370" s="36">
        <f t="shared" si="201"/>
        <v>0</v>
      </c>
      <c r="AS370" s="36">
        <f t="shared" si="202"/>
        <v>6.0205999132795505</v>
      </c>
      <c r="AT370" s="36" t="e">
        <f t="shared" si="203"/>
        <v>#N/A</v>
      </c>
      <c r="AU370" s="36" t="e">
        <f t="shared" si="204"/>
        <v>#N/A</v>
      </c>
      <c r="AW370" s="37"/>
    </row>
    <row r="371" spans="5:49">
      <c r="E371" s="37"/>
      <c r="F371" s="49">
        <v>367</v>
      </c>
      <c r="G371" s="49">
        <v>3933.5076185666812</v>
      </c>
      <c r="H371" s="49">
        <v>3933.5076185666812</v>
      </c>
      <c r="I371" s="49">
        <v>0.25422602343004663</v>
      </c>
      <c r="K371" s="49"/>
      <c r="L371" s="49">
        <f t="shared" si="188"/>
        <v>0</v>
      </c>
      <c r="M371" s="49">
        <f t="shared" si="178"/>
        <v>0</v>
      </c>
      <c r="N371" s="49">
        <f t="shared" si="179"/>
        <v>1</v>
      </c>
      <c r="O371" s="49">
        <f t="shared" si="180"/>
        <v>0</v>
      </c>
      <c r="Q371" s="49">
        <f t="shared" si="189"/>
        <v>2</v>
      </c>
      <c r="R371" s="49">
        <f t="shared" si="190"/>
        <v>0</v>
      </c>
      <c r="S371" s="49">
        <f t="shared" si="181"/>
        <v>2</v>
      </c>
      <c r="U371" s="49"/>
      <c r="V371" s="49">
        <f t="shared" si="191"/>
        <v>0</v>
      </c>
      <c r="W371" s="49">
        <f t="shared" si="182"/>
        <v>0</v>
      </c>
      <c r="X371" s="49">
        <f t="shared" si="192"/>
        <v>0.99999999999998679</v>
      </c>
      <c r="Y371" s="49">
        <f t="shared" si="193"/>
        <v>0</v>
      </c>
      <c r="AA371" s="49">
        <f t="shared" si="194"/>
        <v>1.9999999999999831</v>
      </c>
      <c r="AB371" s="49">
        <f t="shared" si="195"/>
        <v>0</v>
      </c>
      <c r="AC371" s="49">
        <f t="shared" si="183"/>
        <v>1.9999999999999831</v>
      </c>
      <c r="AE371" s="53">
        <v>0</v>
      </c>
      <c r="AF371" s="53">
        <f t="shared" si="196"/>
        <v>0</v>
      </c>
      <c r="AG371" s="53">
        <f t="shared" si="184"/>
        <v>6.0205999132796242</v>
      </c>
      <c r="AI371" s="53">
        <f t="shared" si="197"/>
        <v>-3.182280639625853E-14</v>
      </c>
      <c r="AJ371" s="53">
        <f t="shared" si="198"/>
        <v>-1.1475496851984192E-13</v>
      </c>
      <c r="AK371" s="53">
        <f t="shared" si="199"/>
        <v>6.0205999132795505</v>
      </c>
      <c r="AM371" s="53">
        <f t="shared" si="200"/>
        <v>0</v>
      </c>
      <c r="AN371" s="53">
        <f t="shared" si="185"/>
        <v>6.0205999132796242</v>
      </c>
      <c r="AO371" s="53" t="e">
        <f t="shared" si="186"/>
        <v>#N/A</v>
      </c>
      <c r="AP371" s="53" t="e">
        <f t="shared" si="187"/>
        <v>#N/A</v>
      </c>
      <c r="AR371" s="53">
        <f t="shared" si="201"/>
        <v>0</v>
      </c>
      <c r="AS371" s="53">
        <f t="shared" si="202"/>
        <v>6.0205999132795505</v>
      </c>
      <c r="AT371" s="53" t="e">
        <f t="shared" si="203"/>
        <v>#N/A</v>
      </c>
      <c r="AU371" s="53" t="e">
        <f t="shared" si="204"/>
        <v>#N/A</v>
      </c>
      <c r="AW371" s="37"/>
    </row>
    <row r="372" spans="5:49">
      <c r="E372" s="37"/>
      <c r="F372" s="37">
        <v>368</v>
      </c>
      <c r="G372" s="37">
        <v>3990.5246299377604</v>
      </c>
      <c r="H372" s="37" t="s">
        <v>7</v>
      </c>
      <c r="I372" s="52">
        <v>0.25059361681363607</v>
      </c>
      <c r="L372" s="37">
        <f t="shared" si="188"/>
        <v>0</v>
      </c>
      <c r="M372" s="37">
        <f t="shared" si="178"/>
        <v>0</v>
      </c>
      <c r="N372" s="37">
        <f t="shared" si="179"/>
        <v>1</v>
      </c>
      <c r="O372" s="37">
        <f t="shared" si="180"/>
        <v>0</v>
      </c>
      <c r="Q372" s="37">
        <f t="shared" si="189"/>
        <v>2</v>
      </c>
      <c r="R372" s="37">
        <f t="shared" si="190"/>
        <v>0</v>
      </c>
      <c r="S372" s="37">
        <f t="shared" si="181"/>
        <v>2</v>
      </c>
      <c r="V372" s="37">
        <f t="shared" si="191"/>
        <v>0</v>
      </c>
      <c r="W372" s="37">
        <f t="shared" si="182"/>
        <v>0</v>
      </c>
      <c r="X372" s="37">
        <f t="shared" si="192"/>
        <v>0.99999999999998679</v>
      </c>
      <c r="Y372" s="37">
        <f t="shared" si="193"/>
        <v>0</v>
      </c>
      <c r="AA372" s="37">
        <f t="shared" si="194"/>
        <v>1.9999999999999831</v>
      </c>
      <c r="AB372" s="37">
        <f t="shared" si="195"/>
        <v>0</v>
      </c>
      <c r="AC372" s="37">
        <f t="shared" si="183"/>
        <v>1.9999999999999831</v>
      </c>
      <c r="AE372" s="36">
        <v>0</v>
      </c>
      <c r="AF372" s="36">
        <f t="shared" si="196"/>
        <v>0</v>
      </c>
      <c r="AG372" s="36">
        <f t="shared" si="184"/>
        <v>6.0205999132796242</v>
      </c>
      <c r="AI372" s="36">
        <f t="shared" si="197"/>
        <v>-3.182280639625853E-14</v>
      </c>
      <c r="AJ372" s="36">
        <f t="shared" si="198"/>
        <v>-1.1475496851984192E-13</v>
      </c>
      <c r="AK372" s="36">
        <f t="shared" si="199"/>
        <v>6.0205999132795505</v>
      </c>
      <c r="AM372" s="36">
        <f t="shared" si="200"/>
        <v>0</v>
      </c>
      <c r="AN372" s="36">
        <f t="shared" si="185"/>
        <v>6.0205999132796242</v>
      </c>
      <c r="AO372" s="36" t="e">
        <f t="shared" si="186"/>
        <v>#N/A</v>
      </c>
      <c r="AP372" s="36" t="e">
        <f t="shared" si="187"/>
        <v>#N/A</v>
      </c>
      <c r="AR372" s="36">
        <f t="shared" si="201"/>
        <v>0</v>
      </c>
      <c r="AS372" s="36">
        <f t="shared" si="202"/>
        <v>6.0205999132795505</v>
      </c>
      <c r="AT372" s="36" t="e">
        <f t="shared" si="203"/>
        <v>#N/A</v>
      </c>
      <c r="AU372" s="36" t="e">
        <f t="shared" si="204"/>
        <v>#N/A</v>
      </c>
      <c r="AW372" s="37"/>
    </row>
    <row r="373" spans="5:49">
      <c r="E373" s="37"/>
      <c r="F373" s="49">
        <v>369</v>
      </c>
      <c r="G373" s="49">
        <v>4048.3681147521243</v>
      </c>
      <c r="H373" s="49">
        <v>4048.3681147521243</v>
      </c>
      <c r="I373" s="49">
        <v>0.24701311038292983</v>
      </c>
      <c r="K373" s="49"/>
      <c r="L373" s="49">
        <f t="shared" si="188"/>
        <v>0</v>
      </c>
      <c r="M373" s="49">
        <f t="shared" si="178"/>
        <v>0</v>
      </c>
      <c r="N373" s="49">
        <f t="shared" si="179"/>
        <v>1</v>
      </c>
      <c r="O373" s="49">
        <f t="shared" si="180"/>
        <v>0</v>
      </c>
      <c r="Q373" s="49">
        <f t="shared" si="189"/>
        <v>2</v>
      </c>
      <c r="R373" s="49">
        <f t="shared" si="190"/>
        <v>0</v>
      </c>
      <c r="S373" s="49">
        <f t="shared" si="181"/>
        <v>2</v>
      </c>
      <c r="U373" s="49"/>
      <c r="V373" s="49">
        <f t="shared" si="191"/>
        <v>0</v>
      </c>
      <c r="W373" s="49">
        <f t="shared" si="182"/>
        <v>0</v>
      </c>
      <c r="X373" s="49">
        <f t="shared" si="192"/>
        <v>0.99999999999998679</v>
      </c>
      <c r="Y373" s="49">
        <f t="shared" si="193"/>
        <v>0</v>
      </c>
      <c r="AA373" s="49">
        <f t="shared" si="194"/>
        <v>1.9999999999999831</v>
      </c>
      <c r="AB373" s="49">
        <f t="shared" si="195"/>
        <v>0</v>
      </c>
      <c r="AC373" s="49">
        <f t="shared" si="183"/>
        <v>1.9999999999999831</v>
      </c>
      <c r="AE373" s="53">
        <v>0</v>
      </c>
      <c r="AF373" s="53">
        <f t="shared" si="196"/>
        <v>0</v>
      </c>
      <c r="AG373" s="53">
        <f t="shared" si="184"/>
        <v>6.0205999132796242</v>
      </c>
      <c r="AI373" s="53">
        <f t="shared" si="197"/>
        <v>-3.182280639625853E-14</v>
      </c>
      <c r="AJ373" s="53">
        <f t="shared" si="198"/>
        <v>-1.1475496851984192E-13</v>
      </c>
      <c r="AK373" s="53">
        <f t="shared" si="199"/>
        <v>6.0205999132795505</v>
      </c>
      <c r="AM373" s="53">
        <f t="shared" si="200"/>
        <v>0</v>
      </c>
      <c r="AN373" s="53">
        <f t="shared" si="185"/>
        <v>6.0205999132796242</v>
      </c>
      <c r="AO373" s="53" t="e">
        <f t="shared" si="186"/>
        <v>#N/A</v>
      </c>
      <c r="AP373" s="53" t="e">
        <f t="shared" si="187"/>
        <v>#N/A</v>
      </c>
      <c r="AR373" s="53">
        <f t="shared" si="201"/>
        <v>0</v>
      </c>
      <c r="AS373" s="53">
        <f t="shared" si="202"/>
        <v>6.0205999132795505</v>
      </c>
      <c r="AT373" s="53" t="e">
        <f t="shared" si="203"/>
        <v>#N/A</v>
      </c>
      <c r="AU373" s="53" t="e">
        <f t="shared" si="204"/>
        <v>#N/A</v>
      </c>
      <c r="AW373" s="37"/>
    </row>
    <row r="374" spans="5:49">
      <c r="E374" s="37"/>
      <c r="F374" s="37">
        <v>370</v>
      </c>
      <c r="G374" s="37">
        <v>4107.0500529142928</v>
      </c>
      <c r="H374" s="37">
        <v>4107.0500529142928</v>
      </c>
      <c r="I374" s="52">
        <v>0.24348376258293153</v>
      </c>
      <c r="L374" s="37">
        <f t="shared" si="188"/>
        <v>0</v>
      </c>
      <c r="M374" s="37">
        <f t="shared" si="178"/>
        <v>0</v>
      </c>
      <c r="N374" s="37">
        <f t="shared" si="179"/>
        <v>1</v>
      </c>
      <c r="O374" s="37">
        <f t="shared" si="180"/>
        <v>0</v>
      </c>
      <c r="Q374" s="37">
        <f t="shared" si="189"/>
        <v>2</v>
      </c>
      <c r="R374" s="37">
        <f t="shared" si="190"/>
        <v>0</v>
      </c>
      <c r="S374" s="37">
        <f t="shared" si="181"/>
        <v>2</v>
      </c>
      <c r="V374" s="37">
        <f t="shared" si="191"/>
        <v>0</v>
      </c>
      <c r="W374" s="37">
        <f t="shared" si="182"/>
        <v>0</v>
      </c>
      <c r="X374" s="37">
        <f t="shared" si="192"/>
        <v>0.99999999999998679</v>
      </c>
      <c r="Y374" s="37">
        <f t="shared" si="193"/>
        <v>0</v>
      </c>
      <c r="AA374" s="37">
        <f t="shared" si="194"/>
        <v>1.9999999999999831</v>
      </c>
      <c r="AB374" s="37">
        <f t="shared" si="195"/>
        <v>0</v>
      </c>
      <c r="AC374" s="37">
        <f t="shared" si="183"/>
        <v>1.9999999999999831</v>
      </c>
      <c r="AE374" s="36">
        <v>0</v>
      </c>
      <c r="AF374" s="36">
        <f t="shared" si="196"/>
        <v>0</v>
      </c>
      <c r="AG374" s="36">
        <f t="shared" si="184"/>
        <v>6.0205999132796242</v>
      </c>
      <c r="AI374" s="36">
        <f t="shared" si="197"/>
        <v>-3.182280639625853E-14</v>
      </c>
      <c r="AJ374" s="36">
        <f t="shared" si="198"/>
        <v>-1.1475496851984192E-13</v>
      </c>
      <c r="AK374" s="36">
        <f t="shared" si="199"/>
        <v>6.0205999132795505</v>
      </c>
      <c r="AM374" s="36">
        <f t="shared" si="200"/>
        <v>0</v>
      </c>
      <c r="AN374" s="36">
        <f t="shared" si="185"/>
        <v>6.0205999132796242</v>
      </c>
      <c r="AO374" s="36" t="e">
        <f t="shared" si="186"/>
        <v>#N/A</v>
      </c>
      <c r="AP374" s="36" t="e">
        <f t="shared" si="187"/>
        <v>#N/A</v>
      </c>
      <c r="AR374" s="36">
        <f t="shared" si="201"/>
        <v>0</v>
      </c>
      <c r="AS374" s="36">
        <f t="shared" si="202"/>
        <v>6.0205999132795505</v>
      </c>
      <c r="AT374" s="36" t="e">
        <f t="shared" si="203"/>
        <v>#N/A</v>
      </c>
      <c r="AU374" s="36" t="e">
        <f t="shared" si="204"/>
        <v>#N/A</v>
      </c>
      <c r="AW374" s="37"/>
    </row>
    <row r="375" spans="5:49">
      <c r="E375" s="37"/>
      <c r="F375" s="49">
        <v>371</v>
      </c>
      <c r="G375" s="49">
        <v>4166.5825979800029</v>
      </c>
      <c r="H375" s="49">
        <v>4166.5825979800029</v>
      </c>
      <c r="I375" s="49">
        <v>0.24000484245405554</v>
      </c>
      <c r="K375" s="49"/>
      <c r="L375" s="49">
        <f t="shared" si="188"/>
        <v>0</v>
      </c>
      <c r="M375" s="49">
        <f t="shared" si="178"/>
        <v>0</v>
      </c>
      <c r="N375" s="49">
        <f t="shared" si="179"/>
        <v>1</v>
      </c>
      <c r="O375" s="49">
        <f t="shared" si="180"/>
        <v>0</v>
      </c>
      <c r="Q375" s="49">
        <f t="shared" si="189"/>
        <v>2</v>
      </c>
      <c r="R375" s="49">
        <f t="shared" si="190"/>
        <v>0</v>
      </c>
      <c r="S375" s="49">
        <f t="shared" si="181"/>
        <v>2</v>
      </c>
      <c r="U375" s="49"/>
      <c r="V375" s="49">
        <f t="shared" si="191"/>
        <v>0</v>
      </c>
      <c r="W375" s="49">
        <f t="shared" si="182"/>
        <v>0</v>
      </c>
      <c r="X375" s="49">
        <f t="shared" si="192"/>
        <v>0.99999999999998679</v>
      </c>
      <c r="Y375" s="49">
        <f t="shared" si="193"/>
        <v>0</v>
      </c>
      <c r="AA375" s="49">
        <f t="shared" si="194"/>
        <v>1.9999999999999831</v>
      </c>
      <c r="AB375" s="49">
        <f t="shared" si="195"/>
        <v>0</v>
      </c>
      <c r="AC375" s="49">
        <f t="shared" si="183"/>
        <v>1.9999999999999831</v>
      </c>
      <c r="AE375" s="53">
        <v>0</v>
      </c>
      <c r="AF375" s="53">
        <f t="shared" si="196"/>
        <v>0</v>
      </c>
      <c r="AG375" s="53">
        <f t="shared" si="184"/>
        <v>6.0205999132796242</v>
      </c>
      <c r="AI375" s="53">
        <f t="shared" si="197"/>
        <v>-3.182280639625853E-14</v>
      </c>
      <c r="AJ375" s="53">
        <f t="shared" si="198"/>
        <v>-1.1475496851984192E-13</v>
      </c>
      <c r="AK375" s="53">
        <f t="shared" si="199"/>
        <v>6.0205999132795505</v>
      </c>
      <c r="AM375" s="53">
        <f t="shared" si="200"/>
        <v>0</v>
      </c>
      <c r="AN375" s="53">
        <f t="shared" si="185"/>
        <v>6.0205999132796242</v>
      </c>
      <c r="AO375" s="53" t="e">
        <f t="shared" si="186"/>
        <v>#N/A</v>
      </c>
      <c r="AP375" s="53" t="e">
        <f t="shared" si="187"/>
        <v>#N/A</v>
      </c>
      <c r="AR375" s="53">
        <f t="shared" si="201"/>
        <v>0</v>
      </c>
      <c r="AS375" s="53">
        <f t="shared" si="202"/>
        <v>6.0205999132795505</v>
      </c>
      <c r="AT375" s="53" t="e">
        <f t="shared" si="203"/>
        <v>#N/A</v>
      </c>
      <c r="AU375" s="53" t="e">
        <f t="shared" si="204"/>
        <v>#N/A</v>
      </c>
      <c r="AW375" s="37"/>
    </row>
    <row r="376" spans="5:49">
      <c r="E376" s="37"/>
      <c r="F376" s="37">
        <v>372</v>
      </c>
      <c r="G376" s="37">
        <v>4226.9780796732975</v>
      </c>
      <c r="H376" s="37">
        <v>4226.9780796732975</v>
      </c>
      <c r="I376" s="52">
        <v>0.23657562948074001</v>
      </c>
      <c r="L376" s="37">
        <f t="shared" si="188"/>
        <v>0</v>
      </c>
      <c r="M376" s="37">
        <f t="shared" si="178"/>
        <v>0</v>
      </c>
      <c r="N376" s="37">
        <f t="shared" si="179"/>
        <v>1</v>
      </c>
      <c r="O376" s="37">
        <f t="shared" si="180"/>
        <v>0</v>
      </c>
      <c r="Q376" s="37">
        <f t="shared" si="189"/>
        <v>2</v>
      </c>
      <c r="R376" s="37">
        <f t="shared" si="190"/>
        <v>0</v>
      </c>
      <c r="S376" s="37">
        <f t="shared" si="181"/>
        <v>2</v>
      </c>
      <c r="V376" s="37">
        <f t="shared" si="191"/>
        <v>0</v>
      </c>
      <c r="W376" s="37">
        <f t="shared" si="182"/>
        <v>0</v>
      </c>
      <c r="X376" s="37">
        <f t="shared" si="192"/>
        <v>0.99999999999998679</v>
      </c>
      <c r="Y376" s="37">
        <f t="shared" si="193"/>
        <v>0</v>
      </c>
      <c r="AA376" s="37">
        <f t="shared" si="194"/>
        <v>1.9999999999999831</v>
      </c>
      <c r="AB376" s="37">
        <f t="shared" si="195"/>
        <v>0</v>
      </c>
      <c r="AC376" s="37">
        <f t="shared" si="183"/>
        <v>1.9999999999999831</v>
      </c>
      <c r="AE376" s="36">
        <v>0</v>
      </c>
      <c r="AF376" s="36">
        <f t="shared" si="196"/>
        <v>0</v>
      </c>
      <c r="AG376" s="36">
        <f t="shared" si="184"/>
        <v>6.0205999132796242</v>
      </c>
      <c r="AI376" s="36">
        <f t="shared" si="197"/>
        <v>-3.182280639625853E-14</v>
      </c>
      <c r="AJ376" s="36">
        <f t="shared" si="198"/>
        <v>-1.1475496851984192E-13</v>
      </c>
      <c r="AK376" s="36">
        <f t="shared" si="199"/>
        <v>6.0205999132795505</v>
      </c>
      <c r="AM376" s="36">
        <f t="shared" si="200"/>
        <v>0</v>
      </c>
      <c r="AN376" s="36">
        <f t="shared" si="185"/>
        <v>6.0205999132796242</v>
      </c>
      <c r="AO376" s="36" t="e">
        <f t="shared" si="186"/>
        <v>#N/A</v>
      </c>
      <c r="AP376" s="36" t="e">
        <f t="shared" si="187"/>
        <v>#N/A</v>
      </c>
      <c r="AR376" s="36">
        <f t="shared" si="201"/>
        <v>0</v>
      </c>
      <c r="AS376" s="36">
        <f t="shared" si="202"/>
        <v>6.0205999132795505</v>
      </c>
      <c r="AT376" s="36" t="e">
        <f t="shared" si="203"/>
        <v>#N/A</v>
      </c>
      <c r="AU376" s="36" t="e">
        <f t="shared" si="204"/>
        <v>#N/A</v>
      </c>
      <c r="AW376" s="37"/>
    </row>
    <row r="377" spans="5:49">
      <c r="E377" s="37"/>
      <c r="F377" s="49">
        <v>373</v>
      </c>
      <c r="G377" s="49">
        <v>4288.2490064401445</v>
      </c>
      <c r="H377" s="49">
        <v>4288.2490064401445</v>
      </c>
      <c r="I377" s="49">
        <v>0.23319541344222031</v>
      </c>
      <c r="K377" s="49"/>
      <c r="L377" s="49">
        <f t="shared" si="188"/>
        <v>0</v>
      </c>
      <c r="M377" s="49">
        <f t="shared" si="178"/>
        <v>0</v>
      </c>
      <c r="N377" s="49">
        <f t="shared" si="179"/>
        <v>1</v>
      </c>
      <c r="O377" s="49">
        <f t="shared" si="180"/>
        <v>0</v>
      </c>
      <c r="Q377" s="49">
        <f t="shared" si="189"/>
        <v>2</v>
      </c>
      <c r="R377" s="49">
        <f t="shared" si="190"/>
        <v>0</v>
      </c>
      <c r="S377" s="49">
        <f t="shared" si="181"/>
        <v>2</v>
      </c>
      <c r="U377" s="49"/>
      <c r="V377" s="49">
        <f t="shared" si="191"/>
        <v>0</v>
      </c>
      <c r="W377" s="49">
        <f t="shared" si="182"/>
        <v>0</v>
      </c>
      <c r="X377" s="49">
        <f t="shared" si="192"/>
        <v>0.99999999999998679</v>
      </c>
      <c r="Y377" s="49">
        <f t="shared" si="193"/>
        <v>0</v>
      </c>
      <c r="AA377" s="49">
        <f t="shared" si="194"/>
        <v>1.9999999999999831</v>
      </c>
      <c r="AB377" s="49">
        <f t="shared" si="195"/>
        <v>0</v>
      </c>
      <c r="AC377" s="49">
        <f t="shared" si="183"/>
        <v>1.9999999999999831</v>
      </c>
      <c r="AE377" s="53">
        <v>0</v>
      </c>
      <c r="AF377" s="53">
        <f t="shared" si="196"/>
        <v>0</v>
      </c>
      <c r="AG377" s="53">
        <f t="shared" si="184"/>
        <v>6.0205999132796242</v>
      </c>
      <c r="AI377" s="53">
        <f t="shared" si="197"/>
        <v>-3.182280639625853E-14</v>
      </c>
      <c r="AJ377" s="53">
        <f t="shared" si="198"/>
        <v>-1.1475496851984192E-13</v>
      </c>
      <c r="AK377" s="53">
        <f t="shared" si="199"/>
        <v>6.0205999132795505</v>
      </c>
      <c r="AM377" s="53">
        <f t="shared" si="200"/>
        <v>0</v>
      </c>
      <c r="AN377" s="53">
        <f t="shared" si="185"/>
        <v>6.0205999132796242</v>
      </c>
      <c r="AO377" s="53" t="e">
        <f t="shared" si="186"/>
        <v>#N/A</v>
      </c>
      <c r="AP377" s="53" t="e">
        <f t="shared" si="187"/>
        <v>#N/A</v>
      </c>
      <c r="AR377" s="53">
        <f t="shared" si="201"/>
        <v>0</v>
      </c>
      <c r="AS377" s="53">
        <f t="shared" si="202"/>
        <v>6.0205999132795505</v>
      </c>
      <c r="AT377" s="53" t="e">
        <f t="shared" si="203"/>
        <v>#N/A</v>
      </c>
      <c r="AU377" s="53" t="e">
        <f t="shared" si="204"/>
        <v>#N/A</v>
      </c>
      <c r="AW377" s="37"/>
    </row>
    <row r="378" spans="5:49">
      <c r="E378" s="37"/>
      <c r="F378" s="37">
        <v>374</v>
      </c>
      <c r="G378" s="37">
        <v>4350.4080680390452</v>
      </c>
      <c r="H378" s="37">
        <v>4350.4080680390452</v>
      </c>
      <c r="I378" s="52">
        <v>0.22986349426543609</v>
      </c>
      <c r="L378" s="37">
        <f t="shared" si="188"/>
        <v>0</v>
      </c>
      <c r="M378" s="37">
        <f t="shared" si="178"/>
        <v>0</v>
      </c>
      <c r="N378" s="37">
        <f t="shared" si="179"/>
        <v>1</v>
      </c>
      <c r="O378" s="37">
        <f t="shared" si="180"/>
        <v>0</v>
      </c>
      <c r="Q378" s="37">
        <f t="shared" si="189"/>
        <v>2</v>
      </c>
      <c r="R378" s="37">
        <f t="shared" si="190"/>
        <v>0</v>
      </c>
      <c r="S378" s="37">
        <f t="shared" si="181"/>
        <v>2</v>
      </c>
      <c r="V378" s="37">
        <f t="shared" si="191"/>
        <v>0</v>
      </c>
      <c r="W378" s="37">
        <f t="shared" si="182"/>
        <v>0</v>
      </c>
      <c r="X378" s="37">
        <f t="shared" si="192"/>
        <v>0.99999999999998679</v>
      </c>
      <c r="Y378" s="37">
        <f t="shared" si="193"/>
        <v>0</v>
      </c>
      <c r="AA378" s="37">
        <f t="shared" si="194"/>
        <v>1.9999999999999831</v>
      </c>
      <c r="AB378" s="37">
        <f t="shared" si="195"/>
        <v>0</v>
      </c>
      <c r="AC378" s="37">
        <f t="shared" si="183"/>
        <v>1.9999999999999831</v>
      </c>
      <c r="AE378" s="36">
        <v>0</v>
      </c>
      <c r="AF378" s="36">
        <f t="shared" si="196"/>
        <v>0</v>
      </c>
      <c r="AG378" s="36">
        <f t="shared" si="184"/>
        <v>6.0205999132796242</v>
      </c>
      <c r="AI378" s="36">
        <f t="shared" si="197"/>
        <v>-3.182280639625853E-14</v>
      </c>
      <c r="AJ378" s="36">
        <f t="shared" si="198"/>
        <v>-1.1475496851984192E-13</v>
      </c>
      <c r="AK378" s="36">
        <f t="shared" si="199"/>
        <v>6.0205999132795505</v>
      </c>
      <c r="AM378" s="36">
        <f t="shared" si="200"/>
        <v>0</v>
      </c>
      <c r="AN378" s="36">
        <f t="shared" si="185"/>
        <v>6.0205999132796242</v>
      </c>
      <c r="AO378" s="36" t="e">
        <f t="shared" si="186"/>
        <v>#N/A</v>
      </c>
      <c r="AP378" s="36" t="e">
        <f t="shared" si="187"/>
        <v>#N/A</v>
      </c>
      <c r="AR378" s="36">
        <f t="shared" si="201"/>
        <v>0</v>
      </c>
      <c r="AS378" s="36">
        <f t="shared" si="202"/>
        <v>6.0205999132795505</v>
      </c>
      <c r="AT378" s="36" t="e">
        <f t="shared" si="203"/>
        <v>#N/A</v>
      </c>
      <c r="AU378" s="36" t="e">
        <f t="shared" si="204"/>
        <v>#N/A</v>
      </c>
      <c r="AW378" s="37"/>
    </row>
    <row r="379" spans="5:49">
      <c r="E379" s="37"/>
      <c r="F379" s="49">
        <v>375</v>
      </c>
      <c r="G379" s="49">
        <v>4413.4681381691826</v>
      </c>
      <c r="H379" s="49">
        <v>4413.4681381691826</v>
      </c>
      <c r="I379" s="49">
        <v>0.22657918188004075</v>
      </c>
      <c r="K379" s="49"/>
      <c r="L379" s="49">
        <f t="shared" si="188"/>
        <v>0</v>
      </c>
      <c r="M379" s="49">
        <f t="shared" si="178"/>
        <v>0</v>
      </c>
      <c r="N379" s="49">
        <f t="shared" si="179"/>
        <v>1</v>
      </c>
      <c r="O379" s="49">
        <f t="shared" si="180"/>
        <v>0</v>
      </c>
      <c r="Q379" s="49">
        <f t="shared" si="189"/>
        <v>2</v>
      </c>
      <c r="R379" s="49">
        <f t="shared" si="190"/>
        <v>0</v>
      </c>
      <c r="S379" s="49">
        <f t="shared" si="181"/>
        <v>2</v>
      </c>
      <c r="U379" s="49"/>
      <c r="V379" s="49">
        <f t="shared" si="191"/>
        <v>0</v>
      </c>
      <c r="W379" s="49">
        <f t="shared" si="182"/>
        <v>0</v>
      </c>
      <c r="X379" s="49">
        <f t="shared" si="192"/>
        <v>0.99999999999998679</v>
      </c>
      <c r="Y379" s="49">
        <f t="shared" si="193"/>
        <v>0</v>
      </c>
      <c r="AA379" s="49">
        <f t="shared" si="194"/>
        <v>1.9999999999999831</v>
      </c>
      <c r="AB379" s="49">
        <f t="shared" si="195"/>
        <v>0</v>
      </c>
      <c r="AC379" s="49">
        <f t="shared" si="183"/>
        <v>1.9999999999999831</v>
      </c>
      <c r="AE379" s="53">
        <v>0</v>
      </c>
      <c r="AF379" s="53">
        <f t="shared" si="196"/>
        <v>0</v>
      </c>
      <c r="AG379" s="53">
        <f t="shared" si="184"/>
        <v>6.0205999132796242</v>
      </c>
      <c r="AI379" s="53">
        <f t="shared" si="197"/>
        <v>-3.182280639625853E-14</v>
      </c>
      <c r="AJ379" s="53">
        <f t="shared" si="198"/>
        <v>-1.1475496851984192E-13</v>
      </c>
      <c r="AK379" s="53">
        <f t="shared" si="199"/>
        <v>6.0205999132795505</v>
      </c>
      <c r="AM379" s="53">
        <f t="shared" si="200"/>
        <v>0</v>
      </c>
      <c r="AN379" s="53">
        <f t="shared" si="185"/>
        <v>6.0205999132796242</v>
      </c>
      <c r="AO379" s="53" t="e">
        <f t="shared" si="186"/>
        <v>#N/A</v>
      </c>
      <c r="AP379" s="53" t="e">
        <f t="shared" si="187"/>
        <v>#N/A</v>
      </c>
      <c r="AR379" s="53">
        <f t="shared" si="201"/>
        <v>0</v>
      </c>
      <c r="AS379" s="53">
        <f t="shared" si="202"/>
        <v>6.0205999132795505</v>
      </c>
      <c r="AT379" s="53" t="e">
        <f t="shared" si="203"/>
        <v>#N/A</v>
      </c>
      <c r="AU379" s="53" t="e">
        <f t="shared" si="204"/>
        <v>#N/A</v>
      </c>
      <c r="AW379" s="37"/>
    </row>
    <row r="380" spans="5:49">
      <c r="E380" s="37"/>
      <c r="F380" s="37">
        <v>376</v>
      </c>
      <c r="G380" s="37">
        <v>4477.4422771366826</v>
      </c>
      <c r="H380" s="37">
        <v>4477.4422771366826</v>
      </c>
      <c r="I380" s="52">
        <v>0.22334179607548138</v>
      </c>
      <c r="L380" s="37">
        <f t="shared" si="188"/>
        <v>0</v>
      </c>
      <c r="M380" s="37">
        <f t="shared" si="178"/>
        <v>0</v>
      </c>
      <c r="N380" s="37">
        <f t="shared" si="179"/>
        <v>1</v>
      </c>
      <c r="O380" s="37">
        <f t="shared" si="180"/>
        <v>0</v>
      </c>
      <c r="Q380" s="37">
        <f t="shared" si="189"/>
        <v>2</v>
      </c>
      <c r="R380" s="37">
        <f t="shared" si="190"/>
        <v>0</v>
      </c>
      <c r="S380" s="37">
        <f t="shared" si="181"/>
        <v>2</v>
      </c>
      <c r="V380" s="37">
        <f t="shared" si="191"/>
        <v>0</v>
      </c>
      <c r="W380" s="37">
        <f t="shared" si="182"/>
        <v>0</v>
      </c>
      <c r="X380" s="37">
        <f t="shared" si="192"/>
        <v>0.99999999999998679</v>
      </c>
      <c r="Y380" s="37">
        <f t="shared" si="193"/>
        <v>0</v>
      </c>
      <c r="AA380" s="37">
        <f t="shared" si="194"/>
        <v>1.9999999999999831</v>
      </c>
      <c r="AB380" s="37">
        <f t="shared" si="195"/>
        <v>0</v>
      </c>
      <c r="AC380" s="37">
        <f t="shared" si="183"/>
        <v>1.9999999999999831</v>
      </c>
      <c r="AE380" s="36">
        <v>0</v>
      </c>
      <c r="AF380" s="36">
        <f t="shared" si="196"/>
        <v>0</v>
      </c>
      <c r="AG380" s="36">
        <f t="shared" si="184"/>
        <v>6.0205999132796242</v>
      </c>
      <c r="AI380" s="36">
        <f t="shared" si="197"/>
        <v>-3.182280639625853E-14</v>
      </c>
      <c r="AJ380" s="36">
        <f t="shared" si="198"/>
        <v>-1.1475496851984192E-13</v>
      </c>
      <c r="AK380" s="36">
        <f t="shared" si="199"/>
        <v>6.0205999132795505</v>
      </c>
      <c r="AM380" s="36">
        <f t="shared" si="200"/>
        <v>0</v>
      </c>
      <c r="AN380" s="36">
        <f t="shared" si="185"/>
        <v>6.0205999132796242</v>
      </c>
      <c r="AO380" s="36" t="e">
        <f t="shared" si="186"/>
        <v>#N/A</v>
      </c>
      <c r="AP380" s="36" t="e">
        <f t="shared" si="187"/>
        <v>#N/A</v>
      </c>
      <c r="AR380" s="36">
        <f t="shared" si="201"/>
        <v>0</v>
      </c>
      <c r="AS380" s="36">
        <f t="shared" si="202"/>
        <v>6.0205999132795505</v>
      </c>
      <c r="AT380" s="36" t="e">
        <f t="shared" si="203"/>
        <v>#N/A</v>
      </c>
      <c r="AU380" s="36" t="e">
        <f t="shared" si="204"/>
        <v>#N/A</v>
      </c>
      <c r="AW380" s="37"/>
    </row>
    <row r="381" spans="5:49">
      <c r="E381" s="37"/>
      <c r="F381" s="49">
        <v>377</v>
      </c>
      <c r="G381" s="49">
        <v>4542.3437345595339</v>
      </c>
      <c r="H381" s="49">
        <v>4542.3437345595339</v>
      </c>
      <c r="I381" s="49">
        <v>0.22015066636012057</v>
      </c>
      <c r="K381" s="49"/>
      <c r="L381" s="49">
        <f t="shared" si="188"/>
        <v>0</v>
      </c>
      <c r="M381" s="49">
        <f t="shared" si="178"/>
        <v>0</v>
      </c>
      <c r="N381" s="49">
        <f t="shared" si="179"/>
        <v>1</v>
      </c>
      <c r="O381" s="49">
        <f t="shared" si="180"/>
        <v>0</v>
      </c>
      <c r="Q381" s="49">
        <f t="shared" si="189"/>
        <v>2</v>
      </c>
      <c r="R381" s="49">
        <f t="shared" si="190"/>
        <v>0</v>
      </c>
      <c r="S381" s="49">
        <f t="shared" si="181"/>
        <v>2</v>
      </c>
      <c r="U381" s="49"/>
      <c r="V381" s="49">
        <f t="shared" si="191"/>
        <v>0</v>
      </c>
      <c r="W381" s="49">
        <f t="shared" si="182"/>
        <v>0</v>
      </c>
      <c r="X381" s="49">
        <f t="shared" si="192"/>
        <v>0.99999999999998679</v>
      </c>
      <c r="Y381" s="49">
        <f t="shared" si="193"/>
        <v>0</v>
      </c>
      <c r="AA381" s="49">
        <f t="shared" si="194"/>
        <v>1.9999999999999831</v>
      </c>
      <c r="AB381" s="49">
        <f t="shared" si="195"/>
        <v>0</v>
      </c>
      <c r="AC381" s="49">
        <f t="shared" si="183"/>
        <v>1.9999999999999831</v>
      </c>
      <c r="AE381" s="53">
        <v>0</v>
      </c>
      <c r="AF381" s="53">
        <f t="shared" si="196"/>
        <v>0</v>
      </c>
      <c r="AG381" s="53">
        <f t="shared" si="184"/>
        <v>6.0205999132796242</v>
      </c>
      <c r="AI381" s="53">
        <f t="shared" si="197"/>
        <v>-3.182280639625853E-14</v>
      </c>
      <c r="AJ381" s="53">
        <f t="shared" si="198"/>
        <v>-1.1475496851984192E-13</v>
      </c>
      <c r="AK381" s="53">
        <f t="shared" si="199"/>
        <v>6.0205999132795505</v>
      </c>
      <c r="AM381" s="53">
        <f t="shared" si="200"/>
        <v>0</v>
      </c>
      <c r="AN381" s="53">
        <f t="shared" si="185"/>
        <v>6.0205999132796242</v>
      </c>
      <c r="AO381" s="53" t="e">
        <f t="shared" si="186"/>
        <v>#N/A</v>
      </c>
      <c r="AP381" s="53" t="e">
        <f t="shared" si="187"/>
        <v>#N/A</v>
      </c>
      <c r="AR381" s="53">
        <f t="shared" si="201"/>
        <v>0</v>
      </c>
      <c r="AS381" s="53">
        <f t="shared" si="202"/>
        <v>6.0205999132795505</v>
      </c>
      <c r="AT381" s="53" t="e">
        <f t="shared" si="203"/>
        <v>#N/A</v>
      </c>
      <c r="AU381" s="53" t="e">
        <f t="shared" si="204"/>
        <v>#N/A</v>
      </c>
      <c r="AW381" s="37"/>
    </row>
    <row r="382" spans="5:49">
      <c r="E382" s="37"/>
      <c r="F382" s="37">
        <v>378</v>
      </c>
      <c r="G382" s="37">
        <v>4608.185952111693</v>
      </c>
      <c r="H382" s="37">
        <v>4608.185952111693</v>
      </c>
      <c r="I382" s="52">
        <v>0.21700513182237183</v>
      </c>
      <c r="L382" s="37">
        <f t="shared" si="188"/>
        <v>0</v>
      </c>
      <c r="M382" s="37">
        <f t="shared" si="178"/>
        <v>0</v>
      </c>
      <c r="N382" s="37">
        <f t="shared" si="179"/>
        <v>1</v>
      </c>
      <c r="O382" s="37">
        <f t="shared" si="180"/>
        <v>0</v>
      </c>
      <c r="Q382" s="37">
        <f t="shared" si="189"/>
        <v>2</v>
      </c>
      <c r="R382" s="37">
        <f t="shared" si="190"/>
        <v>0</v>
      </c>
      <c r="S382" s="37">
        <f t="shared" si="181"/>
        <v>2</v>
      </c>
      <c r="V382" s="37">
        <f t="shared" si="191"/>
        <v>0</v>
      </c>
      <c r="W382" s="37">
        <f t="shared" si="182"/>
        <v>0</v>
      </c>
      <c r="X382" s="37">
        <f t="shared" si="192"/>
        <v>0.99999999999998679</v>
      </c>
      <c r="Y382" s="37">
        <f t="shared" si="193"/>
        <v>0</v>
      </c>
      <c r="AA382" s="37">
        <f t="shared" si="194"/>
        <v>1.9999999999999831</v>
      </c>
      <c r="AB382" s="37">
        <f t="shared" si="195"/>
        <v>0</v>
      </c>
      <c r="AC382" s="37">
        <f t="shared" si="183"/>
        <v>1.9999999999999831</v>
      </c>
      <c r="AE382" s="36">
        <v>0</v>
      </c>
      <c r="AF382" s="36">
        <f t="shared" si="196"/>
        <v>0</v>
      </c>
      <c r="AG382" s="36">
        <f t="shared" si="184"/>
        <v>6.0205999132796242</v>
      </c>
      <c r="AI382" s="36">
        <f t="shared" si="197"/>
        <v>-3.182280639625853E-14</v>
      </c>
      <c r="AJ382" s="36">
        <f t="shared" si="198"/>
        <v>-1.1475496851984192E-13</v>
      </c>
      <c r="AK382" s="36">
        <f t="shared" si="199"/>
        <v>6.0205999132795505</v>
      </c>
      <c r="AM382" s="36">
        <f t="shared" si="200"/>
        <v>0</v>
      </c>
      <c r="AN382" s="36">
        <f t="shared" si="185"/>
        <v>6.0205999132796242</v>
      </c>
      <c r="AO382" s="36" t="e">
        <f t="shared" si="186"/>
        <v>#N/A</v>
      </c>
      <c r="AP382" s="36" t="e">
        <f t="shared" si="187"/>
        <v>#N/A</v>
      </c>
      <c r="AR382" s="36">
        <f t="shared" si="201"/>
        <v>0</v>
      </c>
      <c r="AS382" s="36">
        <f t="shared" si="202"/>
        <v>6.0205999132795505</v>
      </c>
      <c r="AT382" s="36" t="e">
        <f t="shared" si="203"/>
        <v>#N/A</v>
      </c>
      <c r="AU382" s="36" t="e">
        <f t="shared" si="204"/>
        <v>#N/A</v>
      </c>
      <c r="AW382" s="37"/>
    </row>
    <row r="383" spans="5:49">
      <c r="E383" s="37"/>
      <c r="F383" s="49">
        <v>379</v>
      </c>
      <c r="G383" s="49">
        <v>4674.9825663069796</v>
      </c>
      <c r="H383" s="49">
        <v>4674.9825663069796</v>
      </c>
      <c r="I383" s="49">
        <v>0.21390454099381889</v>
      </c>
      <c r="K383" s="49"/>
      <c r="L383" s="49">
        <f t="shared" si="188"/>
        <v>0</v>
      </c>
      <c r="M383" s="49">
        <f t="shared" si="178"/>
        <v>0</v>
      </c>
      <c r="N383" s="49">
        <f t="shared" si="179"/>
        <v>1</v>
      </c>
      <c r="O383" s="49">
        <f t="shared" si="180"/>
        <v>0</v>
      </c>
      <c r="Q383" s="49">
        <f t="shared" si="189"/>
        <v>2</v>
      </c>
      <c r="R383" s="49">
        <f t="shared" si="190"/>
        <v>0</v>
      </c>
      <c r="S383" s="49">
        <f t="shared" si="181"/>
        <v>2</v>
      </c>
      <c r="U383" s="49"/>
      <c r="V383" s="49">
        <f t="shared" si="191"/>
        <v>0</v>
      </c>
      <c r="W383" s="49">
        <f t="shared" si="182"/>
        <v>0</v>
      </c>
      <c r="X383" s="49">
        <f t="shared" si="192"/>
        <v>0.99999999999998679</v>
      </c>
      <c r="Y383" s="49">
        <f t="shared" si="193"/>
        <v>0</v>
      </c>
      <c r="AA383" s="49">
        <f t="shared" si="194"/>
        <v>1.9999999999999831</v>
      </c>
      <c r="AB383" s="49">
        <f t="shared" si="195"/>
        <v>0</v>
      </c>
      <c r="AC383" s="49">
        <f t="shared" si="183"/>
        <v>1.9999999999999831</v>
      </c>
      <c r="AE383" s="53">
        <v>0</v>
      </c>
      <c r="AF383" s="53">
        <f t="shared" si="196"/>
        <v>0</v>
      </c>
      <c r="AG383" s="53">
        <f t="shared" si="184"/>
        <v>6.0205999132796242</v>
      </c>
      <c r="AI383" s="53">
        <f t="shared" si="197"/>
        <v>-3.182280639625853E-14</v>
      </c>
      <c r="AJ383" s="53">
        <f t="shared" si="198"/>
        <v>-1.1475496851984192E-13</v>
      </c>
      <c r="AK383" s="53">
        <f t="shared" si="199"/>
        <v>6.0205999132795505</v>
      </c>
      <c r="AM383" s="53">
        <f t="shared" si="200"/>
        <v>0</v>
      </c>
      <c r="AN383" s="53">
        <f t="shared" si="185"/>
        <v>6.0205999132796242</v>
      </c>
      <c r="AO383" s="53" t="e">
        <f t="shared" si="186"/>
        <v>#N/A</v>
      </c>
      <c r="AP383" s="53" t="e">
        <f t="shared" si="187"/>
        <v>#N/A</v>
      </c>
      <c r="AR383" s="53">
        <f t="shared" si="201"/>
        <v>0</v>
      </c>
      <c r="AS383" s="53">
        <f t="shared" si="202"/>
        <v>6.0205999132795505</v>
      </c>
      <c r="AT383" s="53" t="e">
        <f t="shared" si="203"/>
        <v>#N/A</v>
      </c>
      <c r="AU383" s="53" t="e">
        <f t="shared" si="204"/>
        <v>#N/A</v>
      </c>
      <c r="AW383" s="37"/>
    </row>
    <row r="384" spans="5:49">
      <c r="E384" s="37"/>
      <c r="F384" s="37">
        <v>380</v>
      </c>
      <c r="G384" s="37">
        <v>4742.7474113233129</v>
      </c>
      <c r="H384" s="37">
        <v>4742.7474113233129</v>
      </c>
      <c r="I384" s="52">
        <v>0.21084825171429103</v>
      </c>
      <c r="L384" s="37">
        <f t="shared" si="188"/>
        <v>0</v>
      </c>
      <c r="M384" s="37">
        <f t="shared" si="178"/>
        <v>0</v>
      </c>
      <c r="N384" s="37">
        <f t="shared" si="179"/>
        <v>1</v>
      </c>
      <c r="O384" s="37">
        <f t="shared" si="180"/>
        <v>0</v>
      </c>
      <c r="Q384" s="37">
        <f t="shared" si="189"/>
        <v>2</v>
      </c>
      <c r="R384" s="37">
        <f t="shared" si="190"/>
        <v>0</v>
      </c>
      <c r="S384" s="37">
        <f t="shared" si="181"/>
        <v>2</v>
      </c>
      <c r="V384" s="37">
        <f t="shared" si="191"/>
        <v>0</v>
      </c>
      <c r="W384" s="37">
        <f t="shared" si="182"/>
        <v>0</v>
      </c>
      <c r="X384" s="37">
        <f t="shared" si="192"/>
        <v>0.99999999999998679</v>
      </c>
      <c r="Y384" s="37">
        <f t="shared" si="193"/>
        <v>0</v>
      </c>
      <c r="AA384" s="37">
        <f t="shared" si="194"/>
        <v>1.9999999999999831</v>
      </c>
      <c r="AB384" s="37">
        <f t="shared" si="195"/>
        <v>0</v>
      </c>
      <c r="AC384" s="37">
        <f t="shared" si="183"/>
        <v>1.9999999999999831</v>
      </c>
      <c r="AE384" s="36">
        <v>0</v>
      </c>
      <c r="AF384" s="36">
        <f t="shared" si="196"/>
        <v>0</v>
      </c>
      <c r="AG384" s="36">
        <f t="shared" si="184"/>
        <v>6.0205999132796242</v>
      </c>
      <c r="AI384" s="36">
        <f t="shared" si="197"/>
        <v>-3.182280639625853E-14</v>
      </c>
      <c r="AJ384" s="36">
        <f t="shared" si="198"/>
        <v>-1.1475496851984192E-13</v>
      </c>
      <c r="AK384" s="36">
        <f t="shared" si="199"/>
        <v>6.0205999132795505</v>
      </c>
      <c r="AM384" s="36">
        <f t="shared" si="200"/>
        <v>0</v>
      </c>
      <c r="AN384" s="36">
        <f t="shared" si="185"/>
        <v>6.0205999132796242</v>
      </c>
      <c r="AO384" s="36" t="e">
        <f t="shared" si="186"/>
        <v>#N/A</v>
      </c>
      <c r="AP384" s="36" t="e">
        <f t="shared" si="187"/>
        <v>#N/A</v>
      </c>
      <c r="AR384" s="36">
        <f t="shared" si="201"/>
        <v>0</v>
      </c>
      <c r="AS384" s="36">
        <f t="shared" si="202"/>
        <v>6.0205999132795505</v>
      </c>
      <c r="AT384" s="36" t="e">
        <f t="shared" si="203"/>
        <v>#N/A</v>
      </c>
      <c r="AU384" s="36" t="e">
        <f t="shared" si="204"/>
        <v>#N/A</v>
      </c>
      <c r="AW384" s="37"/>
    </row>
    <row r="385" spans="5:49">
      <c r="E385" s="37"/>
      <c r="F385" s="49">
        <v>381</v>
      </c>
      <c r="G385" s="49">
        <v>4811.4945218679031</v>
      </c>
      <c r="H385" s="49">
        <v>4811.4945218679031</v>
      </c>
      <c r="I385" s="49">
        <v>0.20783563099886543</v>
      </c>
      <c r="K385" s="49"/>
      <c r="L385" s="49">
        <f t="shared" si="188"/>
        <v>0</v>
      </c>
      <c r="M385" s="49">
        <f t="shared" si="178"/>
        <v>0</v>
      </c>
      <c r="N385" s="49">
        <f t="shared" si="179"/>
        <v>1</v>
      </c>
      <c r="O385" s="49">
        <f t="shared" si="180"/>
        <v>0</v>
      </c>
      <c r="Q385" s="49">
        <f t="shared" si="189"/>
        <v>2</v>
      </c>
      <c r="R385" s="49">
        <f t="shared" si="190"/>
        <v>0</v>
      </c>
      <c r="S385" s="49">
        <f t="shared" si="181"/>
        <v>2</v>
      </c>
      <c r="U385" s="49"/>
      <c r="V385" s="49">
        <f t="shared" si="191"/>
        <v>0</v>
      </c>
      <c r="W385" s="49">
        <f t="shared" si="182"/>
        <v>0</v>
      </c>
      <c r="X385" s="49">
        <f t="shared" si="192"/>
        <v>0.99999999999998679</v>
      </c>
      <c r="Y385" s="49">
        <f t="shared" si="193"/>
        <v>0</v>
      </c>
      <c r="AA385" s="49">
        <f t="shared" si="194"/>
        <v>1.9999999999999831</v>
      </c>
      <c r="AB385" s="49">
        <f t="shared" si="195"/>
        <v>0</v>
      </c>
      <c r="AC385" s="49">
        <f t="shared" si="183"/>
        <v>1.9999999999999831</v>
      </c>
      <c r="AE385" s="53">
        <v>0</v>
      </c>
      <c r="AF385" s="53">
        <f t="shared" si="196"/>
        <v>0</v>
      </c>
      <c r="AG385" s="53">
        <f t="shared" si="184"/>
        <v>6.0205999132796242</v>
      </c>
      <c r="AI385" s="53">
        <f t="shared" si="197"/>
        <v>-3.182280639625853E-14</v>
      </c>
      <c r="AJ385" s="53">
        <f t="shared" si="198"/>
        <v>-1.1475496851984192E-13</v>
      </c>
      <c r="AK385" s="53">
        <f t="shared" si="199"/>
        <v>6.0205999132795505</v>
      </c>
      <c r="AM385" s="53">
        <f t="shared" si="200"/>
        <v>0</v>
      </c>
      <c r="AN385" s="53">
        <f t="shared" si="185"/>
        <v>6.0205999132796242</v>
      </c>
      <c r="AO385" s="53" t="e">
        <f t="shared" si="186"/>
        <v>#N/A</v>
      </c>
      <c r="AP385" s="53" t="e">
        <f t="shared" si="187"/>
        <v>#N/A</v>
      </c>
      <c r="AR385" s="53">
        <f t="shared" si="201"/>
        <v>0</v>
      </c>
      <c r="AS385" s="53">
        <f t="shared" si="202"/>
        <v>6.0205999132795505</v>
      </c>
      <c r="AT385" s="53" t="e">
        <f t="shared" si="203"/>
        <v>#N/A</v>
      </c>
      <c r="AU385" s="53" t="e">
        <f t="shared" si="204"/>
        <v>#N/A</v>
      </c>
      <c r="AW385" s="37"/>
    </row>
    <row r="386" spans="5:49">
      <c r="E386" s="37"/>
      <c r="F386" s="37">
        <v>382</v>
      </c>
      <c r="G386" s="37">
        <v>4881.2381360839663</v>
      </c>
      <c r="H386" s="37">
        <v>4881.2381360839663</v>
      </c>
      <c r="I386" s="52">
        <v>0.20486605490677051</v>
      </c>
      <c r="L386" s="37">
        <f t="shared" si="188"/>
        <v>0</v>
      </c>
      <c r="M386" s="37">
        <f t="shared" si="178"/>
        <v>0</v>
      </c>
      <c r="N386" s="37">
        <f t="shared" si="179"/>
        <v>1</v>
      </c>
      <c r="O386" s="37">
        <f t="shared" si="180"/>
        <v>0</v>
      </c>
      <c r="Q386" s="37">
        <f t="shared" si="189"/>
        <v>2</v>
      </c>
      <c r="R386" s="37">
        <f t="shared" si="190"/>
        <v>0</v>
      </c>
      <c r="S386" s="37">
        <f t="shared" si="181"/>
        <v>2</v>
      </c>
      <c r="V386" s="37">
        <f t="shared" si="191"/>
        <v>0</v>
      </c>
      <c r="W386" s="37">
        <f t="shared" si="182"/>
        <v>0</v>
      </c>
      <c r="X386" s="37">
        <f t="shared" si="192"/>
        <v>0.99999999999998679</v>
      </c>
      <c r="Y386" s="37">
        <f t="shared" si="193"/>
        <v>0</v>
      </c>
      <c r="AA386" s="37">
        <f t="shared" si="194"/>
        <v>1.9999999999999831</v>
      </c>
      <c r="AB386" s="37">
        <f t="shared" si="195"/>
        <v>0</v>
      </c>
      <c r="AC386" s="37">
        <f t="shared" si="183"/>
        <v>1.9999999999999831</v>
      </c>
      <c r="AE386" s="36">
        <v>0</v>
      </c>
      <c r="AF386" s="36">
        <f t="shared" si="196"/>
        <v>0</v>
      </c>
      <c r="AG386" s="36">
        <f t="shared" si="184"/>
        <v>6.0205999132796242</v>
      </c>
      <c r="AI386" s="36">
        <f t="shared" si="197"/>
        <v>-3.182280639625853E-14</v>
      </c>
      <c r="AJ386" s="36">
        <f t="shared" si="198"/>
        <v>-1.1475496851984192E-13</v>
      </c>
      <c r="AK386" s="36">
        <f t="shared" si="199"/>
        <v>6.0205999132795505</v>
      </c>
      <c r="AM386" s="36">
        <f t="shared" si="200"/>
        <v>0</v>
      </c>
      <c r="AN386" s="36">
        <f t="shared" si="185"/>
        <v>6.0205999132796242</v>
      </c>
      <c r="AO386" s="36" t="e">
        <f t="shared" si="186"/>
        <v>#N/A</v>
      </c>
      <c r="AP386" s="36" t="e">
        <f t="shared" si="187"/>
        <v>#N/A</v>
      </c>
      <c r="AR386" s="36">
        <f t="shared" si="201"/>
        <v>0</v>
      </c>
      <c r="AS386" s="36">
        <f t="shared" si="202"/>
        <v>6.0205999132795505</v>
      </c>
      <c r="AT386" s="36" t="e">
        <f t="shared" si="203"/>
        <v>#N/A</v>
      </c>
      <c r="AU386" s="36" t="e">
        <f t="shared" si="204"/>
        <v>#N/A</v>
      </c>
      <c r="AW386" s="37"/>
    </row>
    <row r="387" spans="5:49">
      <c r="E387" s="37"/>
      <c r="F387" s="49">
        <v>383</v>
      </c>
      <c r="G387" s="49">
        <v>4951.9926984995482</v>
      </c>
      <c r="H387" s="49">
        <v>4951.9926984995482</v>
      </c>
      <c r="I387" s="49">
        <v>0.20193890841216297</v>
      </c>
      <c r="K387" s="49"/>
      <c r="L387" s="49">
        <f t="shared" si="188"/>
        <v>0</v>
      </c>
      <c r="M387" s="49">
        <f t="shared" si="178"/>
        <v>0</v>
      </c>
      <c r="N387" s="49">
        <f t="shared" si="179"/>
        <v>1</v>
      </c>
      <c r="O387" s="49">
        <f t="shared" si="180"/>
        <v>0</v>
      </c>
      <c r="Q387" s="49">
        <f t="shared" si="189"/>
        <v>2</v>
      </c>
      <c r="R387" s="49">
        <f t="shared" si="190"/>
        <v>0</v>
      </c>
      <c r="S387" s="49">
        <f t="shared" si="181"/>
        <v>2</v>
      </c>
      <c r="U387" s="49"/>
      <c r="V387" s="49">
        <f t="shared" si="191"/>
        <v>0</v>
      </c>
      <c r="W387" s="49">
        <f t="shared" si="182"/>
        <v>0</v>
      </c>
      <c r="X387" s="49">
        <f t="shared" si="192"/>
        <v>0.99999999999998679</v>
      </c>
      <c r="Y387" s="49">
        <f t="shared" si="193"/>
        <v>0</v>
      </c>
      <c r="AA387" s="49">
        <f t="shared" si="194"/>
        <v>1.9999999999999831</v>
      </c>
      <c r="AB387" s="49">
        <f t="shared" si="195"/>
        <v>0</v>
      </c>
      <c r="AC387" s="49">
        <f t="shared" si="183"/>
        <v>1.9999999999999831</v>
      </c>
      <c r="AE387" s="53">
        <v>0</v>
      </c>
      <c r="AF387" s="53">
        <f t="shared" si="196"/>
        <v>0</v>
      </c>
      <c r="AG387" s="53">
        <f t="shared" si="184"/>
        <v>6.0205999132796242</v>
      </c>
      <c r="AI387" s="53">
        <f t="shared" si="197"/>
        <v>-3.182280639625853E-14</v>
      </c>
      <c r="AJ387" s="53">
        <f t="shared" si="198"/>
        <v>-1.1475496851984192E-13</v>
      </c>
      <c r="AK387" s="53">
        <f t="shared" si="199"/>
        <v>6.0205999132795505</v>
      </c>
      <c r="AM387" s="53">
        <f t="shared" si="200"/>
        <v>0</v>
      </c>
      <c r="AN387" s="53">
        <f t="shared" si="185"/>
        <v>6.0205999132796242</v>
      </c>
      <c r="AO387" s="53" t="e">
        <f t="shared" si="186"/>
        <v>#N/A</v>
      </c>
      <c r="AP387" s="53" t="e">
        <f t="shared" si="187"/>
        <v>#N/A</v>
      </c>
      <c r="AR387" s="53">
        <f t="shared" si="201"/>
        <v>0</v>
      </c>
      <c r="AS387" s="53">
        <f t="shared" si="202"/>
        <v>6.0205999132795505</v>
      </c>
      <c r="AT387" s="53" t="e">
        <f t="shared" si="203"/>
        <v>#N/A</v>
      </c>
      <c r="AU387" s="53" t="e">
        <f t="shared" si="204"/>
        <v>#N/A</v>
      </c>
      <c r="AW387" s="37"/>
    </row>
    <row r="388" spans="5:49">
      <c r="E388" s="37"/>
      <c r="F388" s="37">
        <v>384</v>
      </c>
      <c r="G388" s="37">
        <v>5023.7728630191614</v>
      </c>
      <c r="H388" s="37" t="s">
        <v>6</v>
      </c>
      <c r="I388" s="52">
        <v>0.19905358527674857</v>
      </c>
      <c r="L388" s="37">
        <f t="shared" si="188"/>
        <v>0</v>
      </c>
      <c r="M388" s="37">
        <f t="shared" ref="M388:M451" si="205">RADIANS(L388)</f>
        <v>0</v>
      </c>
      <c r="N388" s="37">
        <f t="shared" ref="N388:N451" si="206">$K$4*COS(M388)</f>
        <v>1</v>
      </c>
      <c r="O388" s="37">
        <f t="shared" ref="O388:O451" si="207">$K$4*SIN(M388)</f>
        <v>0</v>
      </c>
      <c r="Q388" s="37">
        <f t="shared" si="189"/>
        <v>2</v>
      </c>
      <c r="R388" s="37">
        <f t="shared" si="190"/>
        <v>0</v>
      </c>
      <c r="S388" s="37">
        <f t="shared" ref="S388:S451" si="208">SQRT(Q388^2+R388^2)</f>
        <v>2</v>
      </c>
      <c r="V388" s="37">
        <f t="shared" si="191"/>
        <v>0</v>
      </c>
      <c r="W388" s="37">
        <f t="shared" ref="W388:W451" si="209">RADIANS(V388)</f>
        <v>0</v>
      </c>
      <c r="X388" s="37">
        <f t="shared" si="192"/>
        <v>0.99999999999998679</v>
      </c>
      <c r="Y388" s="37">
        <f t="shared" si="193"/>
        <v>0</v>
      </c>
      <c r="AA388" s="37">
        <f t="shared" si="194"/>
        <v>1.9999999999999831</v>
      </c>
      <c r="AB388" s="37">
        <f t="shared" si="195"/>
        <v>0</v>
      </c>
      <c r="AC388" s="37">
        <f t="shared" ref="AC388:AC451" si="210">SQRT(AA388^2+AB388^2)</f>
        <v>1.9999999999999831</v>
      </c>
      <c r="AE388" s="36">
        <v>0</v>
      </c>
      <c r="AF388" s="36">
        <f t="shared" si="196"/>
        <v>0</v>
      </c>
      <c r="AG388" s="36">
        <f t="shared" ref="AG388:AG451" si="211">20*LOG(S388)</f>
        <v>6.0205999132796242</v>
      </c>
      <c r="AI388" s="36">
        <f t="shared" si="197"/>
        <v>-3.182280639625853E-14</v>
      </c>
      <c r="AJ388" s="36">
        <f t="shared" si="198"/>
        <v>-1.1475496851984192E-13</v>
      </c>
      <c r="AK388" s="36">
        <f t="shared" si="199"/>
        <v>6.0205999132795505</v>
      </c>
      <c r="AM388" s="36">
        <f t="shared" si="200"/>
        <v>0</v>
      </c>
      <c r="AN388" s="36">
        <f t="shared" ref="AN388:AN451" si="212">IF(AM388&lt;6,AG388,NA())</f>
        <v>6.0205999132796242</v>
      </c>
      <c r="AO388" s="36" t="e">
        <f t="shared" ref="AO388:AO451" si="213">IF(AND(AM388&gt;=6,AM388&lt;24),AG388,NA())</f>
        <v>#N/A</v>
      </c>
      <c r="AP388" s="36" t="e">
        <f t="shared" ref="AP388:AP451" si="214">IF(24&lt;AM388,AG388,NA())</f>
        <v>#N/A</v>
      </c>
      <c r="AR388" s="36">
        <f t="shared" si="201"/>
        <v>0</v>
      </c>
      <c r="AS388" s="36">
        <f t="shared" si="202"/>
        <v>6.0205999132795505</v>
      </c>
      <c r="AT388" s="36" t="e">
        <f t="shared" si="203"/>
        <v>#N/A</v>
      </c>
      <c r="AU388" s="36" t="e">
        <f t="shared" si="204"/>
        <v>#N/A</v>
      </c>
      <c r="AW388" s="37"/>
    </row>
    <row r="389" spans="5:49">
      <c r="E389" s="37"/>
      <c r="F389" s="49">
        <v>385</v>
      </c>
      <c r="G389" s="49">
        <v>5096.5934959586939</v>
      </c>
      <c r="H389" s="49">
        <v>5096.5934959586939</v>
      </c>
      <c r="I389" s="49">
        <v>0.19620948792422677</v>
      </c>
      <c r="K389" s="49"/>
      <c r="L389" s="49">
        <f t="shared" ref="L389:L452" si="215">$D$7/$I389*360</f>
        <v>0</v>
      </c>
      <c r="M389" s="49">
        <f t="shared" si="205"/>
        <v>0</v>
      </c>
      <c r="N389" s="49">
        <f t="shared" si="206"/>
        <v>1</v>
      </c>
      <c r="O389" s="49">
        <f t="shared" si="207"/>
        <v>0</v>
      </c>
      <c r="Q389" s="49">
        <f t="shared" ref="Q389:Q452" si="216">$D$9+N389</f>
        <v>2</v>
      </c>
      <c r="R389" s="49">
        <f t="shared" ref="R389:R452" si="217">O389</f>
        <v>0</v>
      </c>
      <c r="S389" s="49">
        <f t="shared" si="208"/>
        <v>2</v>
      </c>
      <c r="U389" s="49"/>
      <c r="V389" s="49">
        <f t="shared" ref="V389:V452" si="218">$D$22/$I389*360</f>
        <v>0</v>
      </c>
      <c r="W389" s="49">
        <f t="shared" si="209"/>
        <v>0</v>
      </c>
      <c r="X389" s="49">
        <f t="shared" ref="X389:X452" si="219">$U$4*COS(W389)</f>
        <v>0.99999999999998679</v>
      </c>
      <c r="Y389" s="49">
        <f t="shared" ref="Y389:Y452" si="220">$U$4*SIN(W389)</f>
        <v>0</v>
      </c>
      <c r="AA389" s="49">
        <f t="shared" ref="AA389:AA452" si="221">$D$11+X389</f>
        <v>1.9999999999999831</v>
      </c>
      <c r="AB389" s="49">
        <f t="shared" ref="AB389:AB452" si="222">Y389</f>
        <v>0</v>
      </c>
      <c r="AC389" s="49">
        <f t="shared" si="210"/>
        <v>1.9999999999999831</v>
      </c>
      <c r="AE389" s="53">
        <v>0</v>
      </c>
      <c r="AF389" s="53">
        <f t="shared" ref="AF389:AF452" si="223">$D$21</f>
        <v>0</v>
      </c>
      <c r="AG389" s="53">
        <f t="shared" si="211"/>
        <v>6.0205999132796242</v>
      </c>
      <c r="AI389" s="53">
        <f t="shared" ref="AI389:AI452" si="224">IFERROR($D$26,NA())</f>
        <v>-3.182280639625853E-14</v>
      </c>
      <c r="AJ389" s="53">
        <f t="shared" ref="AJ389:AJ452" si="225">IFERROR($D$27,NA())</f>
        <v>-1.1475496851984192E-13</v>
      </c>
      <c r="AK389" s="53">
        <f t="shared" ref="AK389:AK452" si="226">IFERROR(20*LOG(AC389),NA())</f>
        <v>6.0205999132795505</v>
      </c>
      <c r="AM389" s="53">
        <f t="shared" ref="AM389:AM452" si="227">ABS(L389/360)</f>
        <v>0</v>
      </c>
      <c r="AN389" s="53">
        <f t="shared" si="212"/>
        <v>6.0205999132796242</v>
      </c>
      <c r="AO389" s="53" t="e">
        <f t="shared" si="213"/>
        <v>#N/A</v>
      </c>
      <c r="AP389" s="53" t="e">
        <f t="shared" si="214"/>
        <v>#N/A</v>
      </c>
      <c r="AR389" s="53">
        <f t="shared" ref="AR389:AR452" si="228">ABS(V389/360)</f>
        <v>0</v>
      </c>
      <c r="AS389" s="53">
        <f t="shared" ref="AS389:AS452" si="229">IFERROR(IF(AR389&lt;6,AK389,NA()),NA())</f>
        <v>6.0205999132795505</v>
      </c>
      <c r="AT389" s="53" t="e">
        <f t="shared" ref="AT389:AT452" si="230">IFERROR(IF(AND(AR389&gt;=6,AR389&lt;24),AK389,NA()),NA())</f>
        <v>#N/A</v>
      </c>
      <c r="AU389" s="53" t="e">
        <f t="shared" ref="AU389:AU452" si="231">IFERROR(IF(24&lt;AR389,AK389,NA()),NA())</f>
        <v>#N/A</v>
      </c>
      <c r="AW389" s="37"/>
    </row>
    <row r="390" spans="5:49">
      <c r="E390" s="37"/>
      <c r="F390" s="37">
        <v>386</v>
      </c>
      <c r="G390" s="37">
        <v>5170.4696791243859</v>
      </c>
      <c r="H390" s="37">
        <v>5170.4696791243859</v>
      </c>
      <c r="I390" s="52">
        <v>0.19340602731652592</v>
      </c>
      <c r="L390" s="37">
        <f t="shared" si="215"/>
        <v>0</v>
      </c>
      <c r="M390" s="37">
        <f t="shared" si="205"/>
        <v>0</v>
      </c>
      <c r="N390" s="37">
        <f t="shared" si="206"/>
        <v>1</v>
      </c>
      <c r="O390" s="37">
        <f t="shared" si="207"/>
        <v>0</v>
      </c>
      <c r="Q390" s="37">
        <f t="shared" si="216"/>
        <v>2</v>
      </c>
      <c r="R390" s="37">
        <f t="shared" si="217"/>
        <v>0</v>
      </c>
      <c r="S390" s="37">
        <f t="shared" si="208"/>
        <v>2</v>
      </c>
      <c r="V390" s="37">
        <f t="shared" si="218"/>
        <v>0</v>
      </c>
      <c r="W390" s="37">
        <f t="shared" si="209"/>
        <v>0</v>
      </c>
      <c r="X390" s="37">
        <f t="shared" si="219"/>
        <v>0.99999999999998679</v>
      </c>
      <c r="Y390" s="37">
        <f t="shared" si="220"/>
        <v>0</v>
      </c>
      <c r="AA390" s="37">
        <f t="shared" si="221"/>
        <v>1.9999999999999831</v>
      </c>
      <c r="AB390" s="37">
        <f t="shared" si="222"/>
        <v>0</v>
      </c>
      <c r="AC390" s="37">
        <f t="shared" si="210"/>
        <v>1.9999999999999831</v>
      </c>
      <c r="AE390" s="36">
        <v>0</v>
      </c>
      <c r="AF390" s="36">
        <f t="shared" si="223"/>
        <v>0</v>
      </c>
      <c r="AG390" s="36">
        <f t="shared" si="211"/>
        <v>6.0205999132796242</v>
      </c>
      <c r="AI390" s="36">
        <f t="shared" si="224"/>
        <v>-3.182280639625853E-14</v>
      </c>
      <c r="AJ390" s="36">
        <f t="shared" si="225"/>
        <v>-1.1475496851984192E-13</v>
      </c>
      <c r="AK390" s="36">
        <f t="shared" si="226"/>
        <v>6.0205999132795505</v>
      </c>
      <c r="AM390" s="36">
        <f t="shared" si="227"/>
        <v>0</v>
      </c>
      <c r="AN390" s="36">
        <f t="shared" si="212"/>
        <v>6.0205999132796242</v>
      </c>
      <c r="AO390" s="36" t="e">
        <f t="shared" si="213"/>
        <v>#N/A</v>
      </c>
      <c r="AP390" s="36" t="e">
        <f t="shared" si="214"/>
        <v>#N/A</v>
      </c>
      <c r="AR390" s="36">
        <f t="shared" si="228"/>
        <v>0</v>
      </c>
      <c r="AS390" s="36">
        <f t="shared" si="229"/>
        <v>6.0205999132795505</v>
      </c>
      <c r="AT390" s="36" t="e">
        <f t="shared" si="230"/>
        <v>#N/A</v>
      </c>
      <c r="AU390" s="36" t="e">
        <f t="shared" si="231"/>
        <v>#N/A</v>
      </c>
      <c r="AW390" s="37"/>
    </row>
    <row r="391" spans="5:49">
      <c r="E391" s="37"/>
      <c r="F391" s="49">
        <v>387</v>
      </c>
      <c r="G391" s="49">
        <v>5245.416712936385</v>
      </c>
      <c r="H391" s="49">
        <v>5245.416712936385</v>
      </c>
      <c r="I391" s="49">
        <v>0.19064262283180927</v>
      </c>
      <c r="K391" s="49"/>
      <c r="L391" s="49">
        <f t="shared" si="215"/>
        <v>0</v>
      </c>
      <c r="M391" s="49">
        <f t="shared" si="205"/>
        <v>0</v>
      </c>
      <c r="N391" s="49">
        <f t="shared" si="206"/>
        <v>1</v>
      </c>
      <c r="O391" s="49">
        <f t="shared" si="207"/>
        <v>0</v>
      </c>
      <c r="Q391" s="49">
        <f t="shared" si="216"/>
        <v>2</v>
      </c>
      <c r="R391" s="49">
        <f t="shared" si="217"/>
        <v>0</v>
      </c>
      <c r="S391" s="49">
        <f t="shared" si="208"/>
        <v>2</v>
      </c>
      <c r="U391" s="49"/>
      <c r="V391" s="49">
        <f t="shared" si="218"/>
        <v>0</v>
      </c>
      <c r="W391" s="49">
        <f t="shared" si="209"/>
        <v>0</v>
      </c>
      <c r="X391" s="49">
        <f t="shared" si="219"/>
        <v>0.99999999999998679</v>
      </c>
      <c r="Y391" s="49">
        <f t="shared" si="220"/>
        <v>0</v>
      </c>
      <c r="AA391" s="49">
        <f t="shared" si="221"/>
        <v>1.9999999999999831</v>
      </c>
      <c r="AB391" s="49">
        <f t="shared" si="222"/>
        <v>0</v>
      </c>
      <c r="AC391" s="49">
        <f t="shared" si="210"/>
        <v>1.9999999999999831</v>
      </c>
      <c r="AE391" s="53">
        <v>0</v>
      </c>
      <c r="AF391" s="53">
        <f t="shared" si="223"/>
        <v>0</v>
      </c>
      <c r="AG391" s="53">
        <f t="shared" si="211"/>
        <v>6.0205999132796242</v>
      </c>
      <c r="AI391" s="53">
        <f t="shared" si="224"/>
        <v>-3.182280639625853E-14</v>
      </c>
      <c r="AJ391" s="53">
        <f t="shared" si="225"/>
        <v>-1.1475496851984192E-13</v>
      </c>
      <c r="AK391" s="53">
        <f t="shared" si="226"/>
        <v>6.0205999132795505</v>
      </c>
      <c r="AM391" s="53">
        <f t="shared" si="227"/>
        <v>0</v>
      </c>
      <c r="AN391" s="53">
        <f t="shared" si="212"/>
        <v>6.0205999132796242</v>
      </c>
      <c r="AO391" s="53" t="e">
        <f t="shared" si="213"/>
        <v>#N/A</v>
      </c>
      <c r="AP391" s="53" t="e">
        <f t="shared" si="214"/>
        <v>#N/A</v>
      </c>
      <c r="AR391" s="53">
        <f t="shared" si="228"/>
        <v>0</v>
      </c>
      <c r="AS391" s="53">
        <f t="shared" si="229"/>
        <v>6.0205999132795505</v>
      </c>
      <c r="AT391" s="53" t="e">
        <f t="shared" si="230"/>
        <v>#N/A</v>
      </c>
      <c r="AU391" s="53" t="e">
        <f t="shared" si="231"/>
        <v>#N/A</v>
      </c>
      <c r="AW391" s="37"/>
    </row>
    <row r="392" spans="5:49">
      <c r="E392" s="37"/>
      <c r="F392" s="37">
        <v>388</v>
      </c>
      <c r="G392" s="37">
        <v>5321.4501195976191</v>
      </c>
      <c r="H392" s="37">
        <v>5321.4501195976191</v>
      </c>
      <c r="I392" s="52">
        <v>0.1879187021442221</v>
      </c>
      <c r="L392" s="37">
        <f t="shared" si="215"/>
        <v>0</v>
      </c>
      <c r="M392" s="37">
        <f t="shared" si="205"/>
        <v>0</v>
      </c>
      <c r="N392" s="37">
        <f t="shared" si="206"/>
        <v>1</v>
      </c>
      <c r="O392" s="37">
        <f t="shared" si="207"/>
        <v>0</v>
      </c>
      <c r="Q392" s="37">
        <f t="shared" si="216"/>
        <v>2</v>
      </c>
      <c r="R392" s="37">
        <f t="shared" si="217"/>
        <v>0</v>
      </c>
      <c r="S392" s="37">
        <f t="shared" si="208"/>
        <v>2</v>
      </c>
      <c r="V392" s="37">
        <f t="shared" si="218"/>
        <v>0</v>
      </c>
      <c r="W392" s="37">
        <f t="shared" si="209"/>
        <v>0</v>
      </c>
      <c r="X392" s="37">
        <f t="shared" si="219"/>
        <v>0.99999999999998679</v>
      </c>
      <c r="Y392" s="37">
        <f t="shared" si="220"/>
        <v>0</v>
      </c>
      <c r="AA392" s="37">
        <f t="shared" si="221"/>
        <v>1.9999999999999831</v>
      </c>
      <c r="AB392" s="37">
        <f t="shared" si="222"/>
        <v>0</v>
      </c>
      <c r="AC392" s="37">
        <f t="shared" si="210"/>
        <v>1.9999999999999831</v>
      </c>
      <c r="AE392" s="36">
        <v>0</v>
      </c>
      <c r="AF392" s="36">
        <f t="shared" si="223"/>
        <v>0</v>
      </c>
      <c r="AG392" s="36">
        <f t="shared" si="211"/>
        <v>6.0205999132796242</v>
      </c>
      <c r="AI392" s="36">
        <f t="shared" si="224"/>
        <v>-3.182280639625853E-14</v>
      </c>
      <c r="AJ392" s="36">
        <f t="shared" si="225"/>
        <v>-1.1475496851984192E-13</v>
      </c>
      <c r="AK392" s="36">
        <f t="shared" si="226"/>
        <v>6.0205999132795505</v>
      </c>
      <c r="AM392" s="36">
        <f t="shared" si="227"/>
        <v>0</v>
      </c>
      <c r="AN392" s="36">
        <f t="shared" si="212"/>
        <v>6.0205999132796242</v>
      </c>
      <c r="AO392" s="36" t="e">
        <f t="shared" si="213"/>
        <v>#N/A</v>
      </c>
      <c r="AP392" s="36" t="e">
        <f t="shared" si="214"/>
        <v>#N/A</v>
      </c>
      <c r="AR392" s="36">
        <f t="shared" si="228"/>
        <v>0</v>
      </c>
      <c r="AS392" s="36">
        <f t="shared" si="229"/>
        <v>6.0205999132795505</v>
      </c>
      <c r="AT392" s="36" t="e">
        <f t="shared" si="230"/>
        <v>#N/A</v>
      </c>
      <c r="AU392" s="36" t="e">
        <f t="shared" si="231"/>
        <v>#N/A</v>
      </c>
      <c r="AW392" s="37"/>
    </row>
    <row r="393" spans="5:49">
      <c r="E393" s="37"/>
      <c r="F393" s="49">
        <v>389</v>
      </c>
      <c r="G393" s="49">
        <v>5398.585646308592</v>
      </c>
      <c r="H393" s="49">
        <v>5398.585646308592</v>
      </c>
      <c r="I393" s="49">
        <v>0.1852337011053577</v>
      </c>
      <c r="K393" s="49"/>
      <c r="L393" s="49">
        <f t="shared" si="215"/>
        <v>0</v>
      </c>
      <c r="M393" s="49">
        <f t="shared" si="205"/>
        <v>0</v>
      </c>
      <c r="N393" s="49">
        <f t="shared" si="206"/>
        <v>1</v>
      </c>
      <c r="O393" s="49">
        <f t="shared" si="207"/>
        <v>0</v>
      </c>
      <c r="Q393" s="49">
        <f t="shared" si="216"/>
        <v>2</v>
      </c>
      <c r="R393" s="49">
        <f t="shared" si="217"/>
        <v>0</v>
      </c>
      <c r="S393" s="49">
        <f t="shared" si="208"/>
        <v>2</v>
      </c>
      <c r="U393" s="49"/>
      <c r="V393" s="49">
        <f t="shared" si="218"/>
        <v>0</v>
      </c>
      <c r="W393" s="49">
        <f t="shared" si="209"/>
        <v>0</v>
      </c>
      <c r="X393" s="49">
        <f t="shared" si="219"/>
        <v>0.99999999999998679</v>
      </c>
      <c r="Y393" s="49">
        <f t="shared" si="220"/>
        <v>0</v>
      </c>
      <c r="AA393" s="49">
        <f t="shared" si="221"/>
        <v>1.9999999999999831</v>
      </c>
      <c r="AB393" s="49">
        <f t="shared" si="222"/>
        <v>0</v>
      </c>
      <c r="AC393" s="49">
        <f t="shared" si="210"/>
        <v>1.9999999999999831</v>
      </c>
      <c r="AE393" s="53">
        <v>0</v>
      </c>
      <c r="AF393" s="53">
        <f t="shared" si="223"/>
        <v>0</v>
      </c>
      <c r="AG393" s="53">
        <f t="shared" si="211"/>
        <v>6.0205999132796242</v>
      </c>
      <c r="AI393" s="53">
        <f t="shared" si="224"/>
        <v>-3.182280639625853E-14</v>
      </c>
      <c r="AJ393" s="53">
        <f t="shared" si="225"/>
        <v>-1.1475496851984192E-13</v>
      </c>
      <c r="AK393" s="53">
        <f t="shared" si="226"/>
        <v>6.0205999132795505</v>
      </c>
      <c r="AM393" s="53">
        <f t="shared" si="227"/>
        <v>0</v>
      </c>
      <c r="AN393" s="53">
        <f t="shared" si="212"/>
        <v>6.0205999132796242</v>
      </c>
      <c r="AO393" s="53" t="e">
        <f t="shared" si="213"/>
        <v>#N/A</v>
      </c>
      <c r="AP393" s="53" t="e">
        <f t="shared" si="214"/>
        <v>#N/A</v>
      </c>
      <c r="AR393" s="53">
        <f t="shared" si="228"/>
        <v>0</v>
      </c>
      <c r="AS393" s="53">
        <f t="shared" si="229"/>
        <v>6.0205999132795505</v>
      </c>
      <c r="AT393" s="53" t="e">
        <f t="shared" si="230"/>
        <v>#N/A</v>
      </c>
      <c r="AU393" s="53" t="e">
        <f t="shared" si="231"/>
        <v>#N/A</v>
      </c>
      <c r="AW393" s="37"/>
    </row>
    <row r="394" spans="5:49">
      <c r="E394" s="37"/>
      <c r="F394" s="37">
        <v>390</v>
      </c>
      <c r="G394" s="37">
        <v>5476.8392685287272</v>
      </c>
      <c r="H394" s="37">
        <v>5476.8392685287272</v>
      </c>
      <c r="I394" s="52">
        <v>0.18258706362741869</v>
      </c>
      <c r="L394" s="37">
        <f t="shared" si="215"/>
        <v>0</v>
      </c>
      <c r="M394" s="37">
        <f t="shared" si="205"/>
        <v>0</v>
      </c>
      <c r="N394" s="37">
        <f t="shared" si="206"/>
        <v>1</v>
      </c>
      <c r="O394" s="37">
        <f t="shared" si="207"/>
        <v>0</v>
      </c>
      <c r="Q394" s="37">
        <f t="shared" si="216"/>
        <v>2</v>
      </c>
      <c r="R394" s="37">
        <f t="shared" si="217"/>
        <v>0</v>
      </c>
      <c r="S394" s="37">
        <f t="shared" si="208"/>
        <v>2</v>
      </c>
      <c r="V394" s="37">
        <f t="shared" si="218"/>
        <v>0</v>
      </c>
      <c r="W394" s="37">
        <f t="shared" si="209"/>
        <v>0</v>
      </c>
      <c r="X394" s="37">
        <f t="shared" si="219"/>
        <v>0.99999999999998679</v>
      </c>
      <c r="Y394" s="37">
        <f t="shared" si="220"/>
        <v>0</v>
      </c>
      <c r="AA394" s="37">
        <f t="shared" si="221"/>
        <v>1.9999999999999831</v>
      </c>
      <c r="AB394" s="37">
        <f t="shared" si="222"/>
        <v>0</v>
      </c>
      <c r="AC394" s="37">
        <f t="shared" si="210"/>
        <v>1.9999999999999831</v>
      </c>
      <c r="AE394" s="36">
        <v>0</v>
      </c>
      <c r="AF394" s="36">
        <f t="shared" si="223"/>
        <v>0</v>
      </c>
      <c r="AG394" s="36">
        <f t="shared" si="211"/>
        <v>6.0205999132796242</v>
      </c>
      <c r="AI394" s="36">
        <f t="shared" si="224"/>
        <v>-3.182280639625853E-14</v>
      </c>
      <c r="AJ394" s="36">
        <f t="shared" si="225"/>
        <v>-1.1475496851984192E-13</v>
      </c>
      <c r="AK394" s="36">
        <f t="shared" si="226"/>
        <v>6.0205999132795505</v>
      </c>
      <c r="AM394" s="36">
        <f t="shared" si="227"/>
        <v>0</v>
      </c>
      <c r="AN394" s="36">
        <f t="shared" si="212"/>
        <v>6.0205999132796242</v>
      </c>
      <c r="AO394" s="36" t="e">
        <f t="shared" si="213"/>
        <v>#N/A</v>
      </c>
      <c r="AP394" s="36" t="e">
        <f t="shared" si="214"/>
        <v>#N/A</v>
      </c>
      <c r="AR394" s="36">
        <f t="shared" si="228"/>
        <v>0</v>
      </c>
      <c r="AS394" s="36">
        <f t="shared" si="229"/>
        <v>6.0205999132795505</v>
      </c>
      <c r="AT394" s="36" t="e">
        <f t="shared" si="230"/>
        <v>#N/A</v>
      </c>
      <c r="AU394" s="36" t="e">
        <f t="shared" si="231"/>
        <v>#N/A</v>
      </c>
      <c r="AW394" s="37"/>
    </row>
    <row r="395" spans="5:49">
      <c r="E395" s="37"/>
      <c r="F395" s="49">
        <v>391</v>
      </c>
      <c r="G395" s="49">
        <v>5556.2271932850745</v>
      </c>
      <c r="H395" s="49">
        <v>5556.2271932850745</v>
      </c>
      <c r="I395" s="49">
        <v>0.17997824156804468</v>
      </c>
      <c r="K395" s="49"/>
      <c r="L395" s="49">
        <f t="shared" si="215"/>
        <v>0</v>
      </c>
      <c r="M395" s="49">
        <f t="shared" si="205"/>
        <v>0</v>
      </c>
      <c r="N395" s="49">
        <f t="shared" si="206"/>
        <v>1</v>
      </c>
      <c r="O395" s="49">
        <f t="shared" si="207"/>
        <v>0</v>
      </c>
      <c r="Q395" s="49">
        <f t="shared" si="216"/>
        <v>2</v>
      </c>
      <c r="R395" s="49">
        <f t="shared" si="217"/>
        <v>0</v>
      </c>
      <c r="S395" s="49">
        <f t="shared" si="208"/>
        <v>2</v>
      </c>
      <c r="U395" s="49"/>
      <c r="V395" s="49">
        <f t="shared" si="218"/>
        <v>0</v>
      </c>
      <c r="W395" s="49">
        <f t="shared" si="209"/>
        <v>0</v>
      </c>
      <c r="X395" s="49">
        <f t="shared" si="219"/>
        <v>0.99999999999998679</v>
      </c>
      <c r="Y395" s="49">
        <f t="shared" si="220"/>
        <v>0</v>
      </c>
      <c r="AA395" s="49">
        <f t="shared" si="221"/>
        <v>1.9999999999999831</v>
      </c>
      <c r="AB395" s="49">
        <f t="shared" si="222"/>
        <v>0</v>
      </c>
      <c r="AC395" s="49">
        <f t="shared" si="210"/>
        <v>1.9999999999999831</v>
      </c>
      <c r="AE395" s="53">
        <v>0</v>
      </c>
      <c r="AF395" s="53">
        <f t="shared" si="223"/>
        <v>0</v>
      </c>
      <c r="AG395" s="53">
        <f t="shared" si="211"/>
        <v>6.0205999132796242</v>
      </c>
      <c r="AI395" s="53">
        <f t="shared" si="224"/>
        <v>-3.182280639625853E-14</v>
      </c>
      <c r="AJ395" s="53">
        <f t="shared" si="225"/>
        <v>-1.1475496851984192E-13</v>
      </c>
      <c r="AK395" s="53">
        <f t="shared" si="226"/>
        <v>6.0205999132795505</v>
      </c>
      <c r="AM395" s="53">
        <f t="shared" si="227"/>
        <v>0</v>
      </c>
      <c r="AN395" s="53">
        <f t="shared" si="212"/>
        <v>6.0205999132796242</v>
      </c>
      <c r="AO395" s="53" t="e">
        <f t="shared" si="213"/>
        <v>#N/A</v>
      </c>
      <c r="AP395" s="53" t="e">
        <f t="shared" si="214"/>
        <v>#N/A</v>
      </c>
      <c r="AR395" s="53">
        <f t="shared" si="228"/>
        <v>0</v>
      </c>
      <c r="AS395" s="53">
        <f t="shared" si="229"/>
        <v>6.0205999132795505</v>
      </c>
      <c r="AT395" s="53" t="e">
        <f t="shared" si="230"/>
        <v>#N/A</v>
      </c>
      <c r="AU395" s="53" t="e">
        <f t="shared" si="231"/>
        <v>#N/A</v>
      </c>
      <c r="AW395" s="37"/>
    </row>
    <row r="396" spans="5:49">
      <c r="E396" s="37"/>
      <c r="F396" s="37">
        <v>392</v>
      </c>
      <c r="G396" s="37">
        <v>5636.7658625289105</v>
      </c>
      <c r="H396" s="37">
        <v>5636.7658625289105</v>
      </c>
      <c r="I396" s="52">
        <v>0.17740669461678765</v>
      </c>
      <c r="L396" s="37">
        <f t="shared" si="215"/>
        <v>0</v>
      </c>
      <c r="M396" s="37">
        <f t="shared" si="205"/>
        <v>0</v>
      </c>
      <c r="N396" s="37">
        <f t="shared" si="206"/>
        <v>1</v>
      </c>
      <c r="O396" s="37">
        <f t="shared" si="207"/>
        <v>0</v>
      </c>
      <c r="Q396" s="37">
        <f t="shared" si="216"/>
        <v>2</v>
      </c>
      <c r="R396" s="37">
        <f t="shared" si="217"/>
        <v>0</v>
      </c>
      <c r="S396" s="37">
        <f t="shared" si="208"/>
        <v>2</v>
      </c>
      <c r="V396" s="37">
        <f t="shared" si="218"/>
        <v>0</v>
      </c>
      <c r="W396" s="37">
        <f t="shared" si="209"/>
        <v>0</v>
      </c>
      <c r="X396" s="37">
        <f t="shared" si="219"/>
        <v>0.99999999999998679</v>
      </c>
      <c r="Y396" s="37">
        <f t="shared" si="220"/>
        <v>0</v>
      </c>
      <c r="AA396" s="37">
        <f t="shared" si="221"/>
        <v>1.9999999999999831</v>
      </c>
      <c r="AB396" s="37">
        <f t="shared" si="222"/>
        <v>0</v>
      </c>
      <c r="AC396" s="37">
        <f t="shared" si="210"/>
        <v>1.9999999999999831</v>
      </c>
      <c r="AE396" s="36">
        <v>0</v>
      </c>
      <c r="AF396" s="36">
        <f t="shared" si="223"/>
        <v>0</v>
      </c>
      <c r="AG396" s="36">
        <f t="shared" si="211"/>
        <v>6.0205999132796242</v>
      </c>
      <c r="AI396" s="36">
        <f t="shared" si="224"/>
        <v>-3.182280639625853E-14</v>
      </c>
      <c r="AJ396" s="36">
        <f t="shared" si="225"/>
        <v>-1.1475496851984192E-13</v>
      </c>
      <c r="AK396" s="36">
        <f t="shared" si="226"/>
        <v>6.0205999132795505</v>
      </c>
      <c r="AM396" s="36">
        <f t="shared" si="227"/>
        <v>0</v>
      </c>
      <c r="AN396" s="36">
        <f t="shared" si="212"/>
        <v>6.0205999132796242</v>
      </c>
      <c r="AO396" s="36" t="e">
        <f t="shared" si="213"/>
        <v>#N/A</v>
      </c>
      <c r="AP396" s="36" t="e">
        <f t="shared" si="214"/>
        <v>#N/A</v>
      </c>
      <c r="AR396" s="36">
        <f t="shared" si="228"/>
        <v>0</v>
      </c>
      <c r="AS396" s="36">
        <f t="shared" si="229"/>
        <v>6.0205999132795505</v>
      </c>
      <c r="AT396" s="36" t="e">
        <f t="shared" si="230"/>
        <v>#N/A</v>
      </c>
      <c r="AU396" s="36" t="e">
        <f t="shared" si="231"/>
        <v>#N/A</v>
      </c>
      <c r="AW396" s="37"/>
    </row>
    <row r="397" spans="5:49">
      <c r="E397" s="37"/>
      <c r="F397" s="49">
        <v>393</v>
      </c>
      <c r="G397" s="49">
        <v>5718.471956541016</v>
      </c>
      <c r="H397" s="49">
        <v>5718.471956541016</v>
      </c>
      <c r="I397" s="49">
        <v>0.17487189018320884</v>
      </c>
      <c r="K397" s="49"/>
      <c r="L397" s="49">
        <f t="shared" si="215"/>
        <v>0</v>
      </c>
      <c r="M397" s="49">
        <f t="shared" si="205"/>
        <v>0</v>
      </c>
      <c r="N397" s="49">
        <f t="shared" si="206"/>
        <v>1</v>
      </c>
      <c r="O397" s="49">
        <f t="shared" si="207"/>
        <v>0</v>
      </c>
      <c r="Q397" s="49">
        <f t="shared" si="216"/>
        <v>2</v>
      </c>
      <c r="R397" s="49">
        <f t="shared" si="217"/>
        <v>0</v>
      </c>
      <c r="S397" s="49">
        <f t="shared" si="208"/>
        <v>2</v>
      </c>
      <c r="U397" s="49"/>
      <c r="V397" s="49">
        <f t="shared" si="218"/>
        <v>0</v>
      </c>
      <c r="W397" s="49">
        <f t="shared" si="209"/>
        <v>0</v>
      </c>
      <c r="X397" s="49">
        <f t="shared" si="219"/>
        <v>0.99999999999998679</v>
      </c>
      <c r="Y397" s="49">
        <f t="shared" si="220"/>
        <v>0</v>
      </c>
      <c r="AA397" s="49">
        <f t="shared" si="221"/>
        <v>1.9999999999999831</v>
      </c>
      <c r="AB397" s="49">
        <f t="shared" si="222"/>
        <v>0</v>
      </c>
      <c r="AC397" s="49">
        <f t="shared" si="210"/>
        <v>1.9999999999999831</v>
      </c>
      <c r="AE397" s="53">
        <v>0</v>
      </c>
      <c r="AF397" s="53">
        <f t="shared" si="223"/>
        <v>0</v>
      </c>
      <c r="AG397" s="53">
        <f t="shared" si="211"/>
        <v>6.0205999132796242</v>
      </c>
      <c r="AI397" s="53">
        <f t="shared" si="224"/>
        <v>-3.182280639625853E-14</v>
      </c>
      <c r="AJ397" s="53">
        <f t="shared" si="225"/>
        <v>-1.1475496851984192E-13</v>
      </c>
      <c r="AK397" s="53">
        <f t="shared" si="226"/>
        <v>6.0205999132795505</v>
      </c>
      <c r="AM397" s="53">
        <f t="shared" si="227"/>
        <v>0</v>
      </c>
      <c r="AN397" s="53">
        <f t="shared" si="212"/>
        <v>6.0205999132796242</v>
      </c>
      <c r="AO397" s="53" t="e">
        <f t="shared" si="213"/>
        <v>#N/A</v>
      </c>
      <c r="AP397" s="53" t="e">
        <f t="shared" si="214"/>
        <v>#N/A</v>
      </c>
      <c r="AR397" s="53">
        <f t="shared" si="228"/>
        <v>0</v>
      </c>
      <c r="AS397" s="53">
        <f t="shared" si="229"/>
        <v>6.0205999132795505</v>
      </c>
      <c r="AT397" s="53" t="e">
        <f t="shared" si="230"/>
        <v>#N/A</v>
      </c>
      <c r="AU397" s="53" t="e">
        <f t="shared" si="231"/>
        <v>#N/A</v>
      </c>
      <c r="AW397" s="37"/>
    </row>
    <row r="398" spans="5:49">
      <c r="E398" s="37"/>
      <c r="F398" s="37">
        <v>394</v>
      </c>
      <c r="G398" s="37">
        <v>5801.3623973863105</v>
      </c>
      <c r="H398" s="37">
        <v>5801.3623973863105</v>
      </c>
      <c r="I398" s="52">
        <v>0.1723733032865746</v>
      </c>
      <c r="L398" s="37">
        <f t="shared" si="215"/>
        <v>0</v>
      </c>
      <c r="M398" s="37">
        <f t="shared" si="205"/>
        <v>0</v>
      </c>
      <c r="N398" s="37">
        <f t="shared" si="206"/>
        <v>1</v>
      </c>
      <c r="O398" s="37">
        <f t="shared" si="207"/>
        <v>0</v>
      </c>
      <c r="Q398" s="37">
        <f t="shared" si="216"/>
        <v>2</v>
      </c>
      <c r="R398" s="37">
        <f t="shared" si="217"/>
        <v>0</v>
      </c>
      <c r="S398" s="37">
        <f t="shared" si="208"/>
        <v>2</v>
      </c>
      <c r="V398" s="37">
        <f t="shared" si="218"/>
        <v>0</v>
      </c>
      <c r="W398" s="37">
        <f t="shared" si="209"/>
        <v>0</v>
      </c>
      <c r="X398" s="37">
        <f t="shared" si="219"/>
        <v>0.99999999999998679</v>
      </c>
      <c r="Y398" s="37">
        <f t="shared" si="220"/>
        <v>0</v>
      </c>
      <c r="AA398" s="37">
        <f t="shared" si="221"/>
        <v>1.9999999999999831</v>
      </c>
      <c r="AB398" s="37">
        <f t="shared" si="222"/>
        <v>0</v>
      </c>
      <c r="AC398" s="37">
        <f t="shared" si="210"/>
        <v>1.9999999999999831</v>
      </c>
      <c r="AE398" s="36">
        <v>0</v>
      </c>
      <c r="AF398" s="36">
        <f t="shared" si="223"/>
        <v>0</v>
      </c>
      <c r="AG398" s="36">
        <f t="shared" si="211"/>
        <v>6.0205999132796242</v>
      </c>
      <c r="AI398" s="36">
        <f t="shared" si="224"/>
        <v>-3.182280639625853E-14</v>
      </c>
      <c r="AJ398" s="36">
        <f t="shared" si="225"/>
        <v>-1.1475496851984192E-13</v>
      </c>
      <c r="AK398" s="36">
        <f t="shared" si="226"/>
        <v>6.0205999132795505</v>
      </c>
      <c r="AM398" s="36">
        <f t="shared" si="227"/>
        <v>0</v>
      </c>
      <c r="AN398" s="36">
        <f t="shared" si="212"/>
        <v>6.0205999132796242</v>
      </c>
      <c r="AO398" s="36" t="e">
        <f t="shared" si="213"/>
        <v>#N/A</v>
      </c>
      <c r="AP398" s="36" t="e">
        <f t="shared" si="214"/>
        <v>#N/A</v>
      </c>
      <c r="AR398" s="36">
        <f t="shared" si="228"/>
        <v>0</v>
      </c>
      <c r="AS398" s="36">
        <f t="shared" si="229"/>
        <v>6.0205999132795505</v>
      </c>
      <c r="AT398" s="36" t="e">
        <f t="shared" si="230"/>
        <v>#N/A</v>
      </c>
      <c r="AU398" s="36" t="e">
        <f t="shared" si="231"/>
        <v>#N/A</v>
      </c>
      <c r="AW398" s="37"/>
    </row>
    <row r="399" spans="5:49">
      <c r="E399" s="37"/>
      <c r="F399" s="49">
        <v>395</v>
      </c>
      <c r="G399" s="49">
        <v>5885.4543524185656</v>
      </c>
      <c r="H399" s="49">
        <v>5885.4543524185656</v>
      </c>
      <c r="I399" s="49">
        <v>0.1699104164471279</v>
      </c>
      <c r="K399" s="49"/>
      <c r="L399" s="49">
        <f t="shared" si="215"/>
        <v>0</v>
      </c>
      <c r="M399" s="49">
        <f t="shared" si="205"/>
        <v>0</v>
      </c>
      <c r="N399" s="49">
        <f t="shared" si="206"/>
        <v>1</v>
      </c>
      <c r="O399" s="49">
        <f t="shared" si="207"/>
        <v>0</v>
      </c>
      <c r="Q399" s="49">
        <f t="shared" si="216"/>
        <v>2</v>
      </c>
      <c r="R399" s="49">
        <f t="shared" si="217"/>
        <v>0</v>
      </c>
      <c r="S399" s="49">
        <f t="shared" si="208"/>
        <v>2</v>
      </c>
      <c r="U399" s="49"/>
      <c r="V399" s="49">
        <f t="shared" si="218"/>
        <v>0</v>
      </c>
      <c r="W399" s="49">
        <f t="shared" si="209"/>
        <v>0</v>
      </c>
      <c r="X399" s="49">
        <f t="shared" si="219"/>
        <v>0.99999999999998679</v>
      </c>
      <c r="Y399" s="49">
        <f t="shared" si="220"/>
        <v>0</v>
      </c>
      <c r="AA399" s="49">
        <f t="shared" si="221"/>
        <v>1.9999999999999831</v>
      </c>
      <c r="AB399" s="49">
        <f t="shared" si="222"/>
        <v>0</v>
      </c>
      <c r="AC399" s="49">
        <f t="shared" si="210"/>
        <v>1.9999999999999831</v>
      </c>
      <c r="AE399" s="53">
        <v>0</v>
      </c>
      <c r="AF399" s="53">
        <f t="shared" si="223"/>
        <v>0</v>
      </c>
      <c r="AG399" s="53">
        <f t="shared" si="211"/>
        <v>6.0205999132796242</v>
      </c>
      <c r="AI399" s="53">
        <f t="shared" si="224"/>
        <v>-3.182280639625853E-14</v>
      </c>
      <c r="AJ399" s="53">
        <f t="shared" si="225"/>
        <v>-1.1475496851984192E-13</v>
      </c>
      <c r="AK399" s="53">
        <f t="shared" si="226"/>
        <v>6.0205999132795505</v>
      </c>
      <c r="AM399" s="53">
        <f t="shared" si="227"/>
        <v>0</v>
      </c>
      <c r="AN399" s="53">
        <f t="shared" si="212"/>
        <v>6.0205999132796242</v>
      </c>
      <c r="AO399" s="53" t="e">
        <f t="shared" si="213"/>
        <v>#N/A</v>
      </c>
      <c r="AP399" s="53" t="e">
        <f t="shared" si="214"/>
        <v>#N/A</v>
      </c>
      <c r="AR399" s="53">
        <f t="shared" si="228"/>
        <v>0</v>
      </c>
      <c r="AS399" s="53">
        <f t="shared" si="229"/>
        <v>6.0205999132795505</v>
      </c>
      <c r="AT399" s="53" t="e">
        <f t="shared" si="230"/>
        <v>#N/A</v>
      </c>
      <c r="AU399" s="53" t="e">
        <f t="shared" si="231"/>
        <v>#N/A</v>
      </c>
      <c r="AW399" s="37"/>
    </row>
    <row r="400" spans="5:49">
      <c r="E400" s="37"/>
      <c r="F400" s="37">
        <v>396</v>
      </c>
      <c r="G400" s="37">
        <v>5970.7652378359217</v>
      </c>
      <c r="H400" s="37">
        <v>5970.7652378359217</v>
      </c>
      <c r="I400" s="52">
        <v>0.16748271957891375</v>
      </c>
      <c r="L400" s="37">
        <f t="shared" si="215"/>
        <v>0</v>
      </c>
      <c r="M400" s="37">
        <f t="shared" si="205"/>
        <v>0</v>
      </c>
      <c r="N400" s="37">
        <f t="shared" si="206"/>
        <v>1</v>
      </c>
      <c r="O400" s="37">
        <f t="shared" si="207"/>
        <v>0</v>
      </c>
      <c r="Q400" s="37">
        <f t="shared" si="216"/>
        <v>2</v>
      </c>
      <c r="R400" s="37">
        <f t="shared" si="217"/>
        <v>0</v>
      </c>
      <c r="S400" s="37">
        <f t="shared" si="208"/>
        <v>2</v>
      </c>
      <c r="V400" s="37">
        <f t="shared" si="218"/>
        <v>0</v>
      </c>
      <c r="W400" s="37">
        <f t="shared" si="209"/>
        <v>0</v>
      </c>
      <c r="X400" s="37">
        <f t="shared" si="219"/>
        <v>0.99999999999998679</v>
      </c>
      <c r="Y400" s="37">
        <f t="shared" si="220"/>
        <v>0</v>
      </c>
      <c r="AA400" s="37">
        <f t="shared" si="221"/>
        <v>1.9999999999999831</v>
      </c>
      <c r="AB400" s="37">
        <f t="shared" si="222"/>
        <v>0</v>
      </c>
      <c r="AC400" s="37">
        <f t="shared" si="210"/>
        <v>1.9999999999999831</v>
      </c>
      <c r="AE400" s="36">
        <v>0</v>
      </c>
      <c r="AF400" s="36">
        <f t="shared" si="223"/>
        <v>0</v>
      </c>
      <c r="AG400" s="36">
        <f t="shared" si="211"/>
        <v>6.0205999132796242</v>
      </c>
      <c r="AI400" s="36">
        <f t="shared" si="224"/>
        <v>-3.182280639625853E-14</v>
      </c>
      <c r="AJ400" s="36">
        <f t="shared" si="225"/>
        <v>-1.1475496851984192E-13</v>
      </c>
      <c r="AK400" s="36">
        <f t="shared" si="226"/>
        <v>6.0205999132795505</v>
      </c>
      <c r="AM400" s="36">
        <f t="shared" si="227"/>
        <v>0</v>
      </c>
      <c r="AN400" s="36">
        <f t="shared" si="212"/>
        <v>6.0205999132796242</v>
      </c>
      <c r="AO400" s="36" t="e">
        <f t="shared" si="213"/>
        <v>#N/A</v>
      </c>
      <c r="AP400" s="36" t="e">
        <f t="shared" si="214"/>
        <v>#N/A</v>
      </c>
      <c r="AR400" s="36">
        <f t="shared" si="228"/>
        <v>0</v>
      </c>
      <c r="AS400" s="36">
        <f t="shared" si="229"/>
        <v>6.0205999132795505</v>
      </c>
      <c r="AT400" s="36" t="e">
        <f t="shared" si="230"/>
        <v>#N/A</v>
      </c>
      <c r="AU400" s="36" t="e">
        <f t="shared" si="231"/>
        <v>#N/A</v>
      </c>
      <c r="AW400" s="37"/>
    </row>
    <row r="401" spans="5:49">
      <c r="E401" s="37"/>
      <c r="F401" s="49">
        <v>397</v>
      </c>
      <c r="G401" s="49">
        <v>6057.3127222879348</v>
      </c>
      <c r="H401" s="49">
        <v>6057.3127222879348</v>
      </c>
      <c r="I401" s="49">
        <v>0.16508970988413579</v>
      </c>
      <c r="K401" s="49"/>
      <c r="L401" s="49">
        <f t="shared" si="215"/>
        <v>0</v>
      </c>
      <c r="M401" s="49">
        <f t="shared" si="205"/>
        <v>0</v>
      </c>
      <c r="N401" s="49">
        <f t="shared" si="206"/>
        <v>1</v>
      </c>
      <c r="O401" s="49">
        <f t="shared" si="207"/>
        <v>0</v>
      </c>
      <c r="Q401" s="49">
        <f t="shared" si="216"/>
        <v>2</v>
      </c>
      <c r="R401" s="49">
        <f t="shared" si="217"/>
        <v>0</v>
      </c>
      <c r="S401" s="49">
        <f t="shared" si="208"/>
        <v>2</v>
      </c>
      <c r="U401" s="49"/>
      <c r="V401" s="49">
        <f t="shared" si="218"/>
        <v>0</v>
      </c>
      <c r="W401" s="49">
        <f t="shared" si="209"/>
        <v>0</v>
      </c>
      <c r="X401" s="49">
        <f t="shared" si="219"/>
        <v>0.99999999999998679</v>
      </c>
      <c r="Y401" s="49">
        <f t="shared" si="220"/>
        <v>0</v>
      </c>
      <c r="AA401" s="49">
        <f t="shared" si="221"/>
        <v>1.9999999999999831</v>
      </c>
      <c r="AB401" s="49">
        <f t="shared" si="222"/>
        <v>0</v>
      </c>
      <c r="AC401" s="49">
        <f t="shared" si="210"/>
        <v>1.9999999999999831</v>
      </c>
      <c r="AE401" s="53">
        <v>0</v>
      </c>
      <c r="AF401" s="53">
        <f t="shared" si="223"/>
        <v>0</v>
      </c>
      <c r="AG401" s="53">
        <f t="shared" si="211"/>
        <v>6.0205999132796242</v>
      </c>
      <c r="AI401" s="53">
        <f t="shared" si="224"/>
        <v>-3.182280639625853E-14</v>
      </c>
      <c r="AJ401" s="53">
        <f t="shared" si="225"/>
        <v>-1.1475496851984192E-13</v>
      </c>
      <c r="AK401" s="53">
        <f t="shared" si="226"/>
        <v>6.0205999132795505</v>
      </c>
      <c r="AM401" s="53">
        <f t="shared" si="227"/>
        <v>0</v>
      </c>
      <c r="AN401" s="53">
        <f t="shared" si="212"/>
        <v>6.0205999132796242</v>
      </c>
      <c r="AO401" s="53" t="e">
        <f t="shared" si="213"/>
        <v>#N/A</v>
      </c>
      <c r="AP401" s="53" t="e">
        <f t="shared" si="214"/>
        <v>#N/A</v>
      </c>
      <c r="AR401" s="53">
        <f t="shared" si="228"/>
        <v>0</v>
      </c>
      <c r="AS401" s="53">
        <f t="shared" si="229"/>
        <v>6.0205999132795505</v>
      </c>
      <c r="AT401" s="53" t="e">
        <f t="shared" si="230"/>
        <v>#N/A</v>
      </c>
      <c r="AU401" s="53" t="e">
        <f t="shared" si="231"/>
        <v>#N/A</v>
      </c>
      <c r="AW401" s="37"/>
    </row>
    <row r="402" spans="5:49">
      <c r="E402" s="37"/>
      <c r="F402" s="37">
        <v>398</v>
      </c>
      <c r="G402" s="37">
        <v>6145.114730534895</v>
      </c>
      <c r="H402" s="37">
        <v>6145.114730534895</v>
      </c>
      <c r="I402" s="52">
        <v>0.16273089174902289</v>
      </c>
      <c r="L402" s="37">
        <f t="shared" si="215"/>
        <v>0</v>
      </c>
      <c r="M402" s="37">
        <f t="shared" si="205"/>
        <v>0</v>
      </c>
      <c r="N402" s="37">
        <f t="shared" si="206"/>
        <v>1</v>
      </c>
      <c r="O402" s="37">
        <f t="shared" si="207"/>
        <v>0</v>
      </c>
      <c r="Q402" s="37">
        <f t="shared" si="216"/>
        <v>2</v>
      </c>
      <c r="R402" s="37">
        <f t="shared" si="217"/>
        <v>0</v>
      </c>
      <c r="S402" s="37">
        <f t="shared" si="208"/>
        <v>2</v>
      </c>
      <c r="V402" s="37">
        <f t="shared" si="218"/>
        <v>0</v>
      </c>
      <c r="W402" s="37">
        <f t="shared" si="209"/>
        <v>0</v>
      </c>
      <c r="X402" s="37">
        <f t="shared" si="219"/>
        <v>0.99999999999998679</v>
      </c>
      <c r="Y402" s="37">
        <f t="shared" si="220"/>
        <v>0</v>
      </c>
      <c r="AA402" s="37">
        <f t="shared" si="221"/>
        <v>1.9999999999999831</v>
      </c>
      <c r="AB402" s="37">
        <f t="shared" si="222"/>
        <v>0</v>
      </c>
      <c r="AC402" s="37">
        <f t="shared" si="210"/>
        <v>1.9999999999999831</v>
      </c>
      <c r="AE402" s="36">
        <v>0</v>
      </c>
      <c r="AF402" s="36">
        <f t="shared" si="223"/>
        <v>0</v>
      </c>
      <c r="AG402" s="36">
        <f t="shared" si="211"/>
        <v>6.0205999132796242</v>
      </c>
      <c r="AI402" s="36">
        <f t="shared" si="224"/>
        <v>-3.182280639625853E-14</v>
      </c>
      <c r="AJ402" s="36">
        <f t="shared" si="225"/>
        <v>-1.1475496851984192E-13</v>
      </c>
      <c r="AK402" s="36">
        <f t="shared" si="226"/>
        <v>6.0205999132795505</v>
      </c>
      <c r="AM402" s="36">
        <f t="shared" si="227"/>
        <v>0</v>
      </c>
      <c r="AN402" s="36">
        <f t="shared" si="212"/>
        <v>6.0205999132796242</v>
      </c>
      <c r="AO402" s="36" t="e">
        <f t="shared" si="213"/>
        <v>#N/A</v>
      </c>
      <c r="AP402" s="36" t="e">
        <f t="shared" si="214"/>
        <v>#N/A</v>
      </c>
      <c r="AR402" s="36">
        <f t="shared" si="228"/>
        <v>0</v>
      </c>
      <c r="AS402" s="36">
        <f t="shared" si="229"/>
        <v>6.0205999132795505</v>
      </c>
      <c r="AT402" s="36" t="e">
        <f t="shared" si="230"/>
        <v>#N/A</v>
      </c>
      <c r="AU402" s="36" t="e">
        <f t="shared" si="231"/>
        <v>#N/A</v>
      </c>
      <c r="AW402" s="37"/>
    </row>
    <row r="403" spans="5:49">
      <c r="E403" s="37"/>
      <c r="F403" s="49">
        <v>399</v>
      </c>
      <c r="G403" s="49">
        <v>6234.1894471602527</v>
      </c>
      <c r="H403" s="49">
        <v>6234.1894471602527</v>
      </c>
      <c r="I403" s="49">
        <v>0.16040577664118177</v>
      </c>
      <c r="K403" s="49"/>
      <c r="L403" s="49">
        <f t="shared" si="215"/>
        <v>0</v>
      </c>
      <c r="M403" s="49">
        <f t="shared" si="205"/>
        <v>0</v>
      </c>
      <c r="N403" s="49">
        <f t="shared" si="206"/>
        <v>1</v>
      </c>
      <c r="O403" s="49">
        <f t="shared" si="207"/>
        <v>0</v>
      </c>
      <c r="Q403" s="49">
        <f t="shared" si="216"/>
        <v>2</v>
      </c>
      <c r="R403" s="49">
        <f t="shared" si="217"/>
        <v>0</v>
      </c>
      <c r="S403" s="49">
        <f t="shared" si="208"/>
        <v>2</v>
      </c>
      <c r="U403" s="49"/>
      <c r="V403" s="49">
        <f t="shared" si="218"/>
        <v>0</v>
      </c>
      <c r="W403" s="49">
        <f t="shared" si="209"/>
        <v>0</v>
      </c>
      <c r="X403" s="49">
        <f t="shared" si="219"/>
        <v>0.99999999999998679</v>
      </c>
      <c r="Y403" s="49">
        <f t="shared" si="220"/>
        <v>0</v>
      </c>
      <c r="AA403" s="49">
        <f t="shared" si="221"/>
        <v>1.9999999999999831</v>
      </c>
      <c r="AB403" s="49">
        <f t="shared" si="222"/>
        <v>0</v>
      </c>
      <c r="AC403" s="49">
        <f t="shared" si="210"/>
        <v>1.9999999999999831</v>
      </c>
      <c r="AE403" s="53">
        <v>0</v>
      </c>
      <c r="AF403" s="53">
        <f t="shared" si="223"/>
        <v>0</v>
      </c>
      <c r="AG403" s="53">
        <f t="shared" si="211"/>
        <v>6.0205999132796242</v>
      </c>
      <c r="AI403" s="53">
        <f t="shared" si="224"/>
        <v>-3.182280639625853E-14</v>
      </c>
      <c r="AJ403" s="53">
        <f t="shared" si="225"/>
        <v>-1.1475496851984192E-13</v>
      </c>
      <c r="AK403" s="53">
        <f t="shared" si="226"/>
        <v>6.0205999132795505</v>
      </c>
      <c r="AM403" s="53">
        <f t="shared" si="227"/>
        <v>0</v>
      </c>
      <c r="AN403" s="53">
        <f t="shared" si="212"/>
        <v>6.0205999132796242</v>
      </c>
      <c r="AO403" s="53" t="e">
        <f t="shared" si="213"/>
        <v>#N/A</v>
      </c>
      <c r="AP403" s="53" t="e">
        <f t="shared" si="214"/>
        <v>#N/A</v>
      </c>
      <c r="AR403" s="53">
        <f t="shared" si="228"/>
        <v>0</v>
      </c>
      <c r="AS403" s="53">
        <f t="shared" si="229"/>
        <v>6.0205999132795505</v>
      </c>
      <c r="AT403" s="53" t="e">
        <f t="shared" si="230"/>
        <v>#N/A</v>
      </c>
      <c r="AU403" s="53" t="e">
        <f t="shared" si="231"/>
        <v>#N/A</v>
      </c>
      <c r="AW403" s="37"/>
    </row>
    <row r="404" spans="5:49">
      <c r="E404" s="37"/>
      <c r="F404" s="37">
        <v>400</v>
      </c>
      <c r="G404" s="37">
        <v>6324.5553203367654</v>
      </c>
      <c r="H404" s="37" t="s">
        <v>5</v>
      </c>
      <c r="I404" s="52">
        <v>0.1581138830084188</v>
      </c>
      <c r="L404" s="37">
        <f t="shared" si="215"/>
        <v>0</v>
      </c>
      <c r="M404" s="37">
        <f t="shared" si="205"/>
        <v>0</v>
      </c>
      <c r="N404" s="37">
        <f t="shared" si="206"/>
        <v>1</v>
      </c>
      <c r="O404" s="37">
        <f t="shared" si="207"/>
        <v>0</v>
      </c>
      <c r="Q404" s="37">
        <f t="shared" si="216"/>
        <v>2</v>
      </c>
      <c r="R404" s="37">
        <f t="shared" si="217"/>
        <v>0</v>
      </c>
      <c r="S404" s="37">
        <f t="shared" si="208"/>
        <v>2</v>
      </c>
      <c r="V404" s="37">
        <f t="shared" si="218"/>
        <v>0</v>
      </c>
      <c r="W404" s="37">
        <f t="shared" si="209"/>
        <v>0</v>
      </c>
      <c r="X404" s="37">
        <f t="shared" si="219"/>
        <v>0.99999999999998679</v>
      </c>
      <c r="Y404" s="37">
        <f t="shared" si="220"/>
        <v>0</v>
      </c>
      <c r="AA404" s="37">
        <f t="shared" si="221"/>
        <v>1.9999999999999831</v>
      </c>
      <c r="AB404" s="37">
        <f t="shared" si="222"/>
        <v>0</v>
      </c>
      <c r="AC404" s="37">
        <f t="shared" si="210"/>
        <v>1.9999999999999831</v>
      </c>
      <c r="AE404" s="36">
        <v>0</v>
      </c>
      <c r="AF404" s="36">
        <f t="shared" si="223"/>
        <v>0</v>
      </c>
      <c r="AG404" s="36">
        <f t="shared" si="211"/>
        <v>6.0205999132796242</v>
      </c>
      <c r="AI404" s="36">
        <f t="shared" si="224"/>
        <v>-3.182280639625853E-14</v>
      </c>
      <c r="AJ404" s="36">
        <f t="shared" si="225"/>
        <v>-1.1475496851984192E-13</v>
      </c>
      <c r="AK404" s="36">
        <f t="shared" si="226"/>
        <v>6.0205999132795505</v>
      </c>
      <c r="AM404" s="36">
        <f t="shared" si="227"/>
        <v>0</v>
      </c>
      <c r="AN404" s="36">
        <f t="shared" si="212"/>
        <v>6.0205999132796242</v>
      </c>
      <c r="AO404" s="36" t="e">
        <f t="shared" si="213"/>
        <v>#N/A</v>
      </c>
      <c r="AP404" s="36" t="e">
        <f t="shared" si="214"/>
        <v>#N/A</v>
      </c>
      <c r="AR404" s="36">
        <f t="shared" si="228"/>
        <v>0</v>
      </c>
      <c r="AS404" s="36">
        <f t="shared" si="229"/>
        <v>6.0205999132795505</v>
      </c>
      <c r="AT404" s="36" t="e">
        <f t="shared" si="230"/>
        <v>#N/A</v>
      </c>
      <c r="AU404" s="36" t="e">
        <f t="shared" si="231"/>
        <v>#N/A</v>
      </c>
      <c r="AW404" s="37"/>
    </row>
    <row r="405" spans="5:49">
      <c r="E405" s="37"/>
      <c r="F405" s="49">
        <v>401</v>
      </c>
      <c r="G405" s="49">
        <v>6416.2310656472782</v>
      </c>
      <c r="H405" s="49">
        <v>6416.2310656472782</v>
      </c>
      <c r="I405" s="49">
        <v>0.15585473617900614</v>
      </c>
      <c r="K405" s="49"/>
      <c r="L405" s="49">
        <f t="shared" si="215"/>
        <v>0</v>
      </c>
      <c r="M405" s="49">
        <f t="shared" si="205"/>
        <v>0</v>
      </c>
      <c r="N405" s="49">
        <f t="shared" si="206"/>
        <v>1</v>
      </c>
      <c r="O405" s="49">
        <f t="shared" si="207"/>
        <v>0</v>
      </c>
      <c r="Q405" s="49">
        <f t="shared" si="216"/>
        <v>2</v>
      </c>
      <c r="R405" s="49">
        <f t="shared" si="217"/>
        <v>0</v>
      </c>
      <c r="S405" s="49">
        <f t="shared" si="208"/>
        <v>2</v>
      </c>
      <c r="U405" s="49"/>
      <c r="V405" s="49">
        <f t="shared" si="218"/>
        <v>0</v>
      </c>
      <c r="W405" s="49">
        <f t="shared" si="209"/>
        <v>0</v>
      </c>
      <c r="X405" s="49">
        <f t="shared" si="219"/>
        <v>0.99999999999998679</v>
      </c>
      <c r="Y405" s="49">
        <f t="shared" si="220"/>
        <v>0</v>
      </c>
      <c r="AA405" s="49">
        <f t="shared" si="221"/>
        <v>1.9999999999999831</v>
      </c>
      <c r="AB405" s="49">
        <f t="shared" si="222"/>
        <v>0</v>
      </c>
      <c r="AC405" s="49">
        <f t="shared" si="210"/>
        <v>1.9999999999999831</v>
      </c>
      <c r="AE405" s="53">
        <v>0</v>
      </c>
      <c r="AF405" s="53">
        <f t="shared" si="223"/>
        <v>0</v>
      </c>
      <c r="AG405" s="53">
        <f t="shared" si="211"/>
        <v>6.0205999132796242</v>
      </c>
      <c r="AI405" s="53">
        <f t="shared" si="224"/>
        <v>-3.182280639625853E-14</v>
      </c>
      <c r="AJ405" s="53">
        <f t="shared" si="225"/>
        <v>-1.1475496851984192E-13</v>
      </c>
      <c r="AK405" s="53">
        <f t="shared" si="226"/>
        <v>6.0205999132795505</v>
      </c>
      <c r="AM405" s="53">
        <f t="shared" si="227"/>
        <v>0</v>
      </c>
      <c r="AN405" s="53">
        <f t="shared" si="212"/>
        <v>6.0205999132796242</v>
      </c>
      <c r="AO405" s="53" t="e">
        <f t="shared" si="213"/>
        <v>#N/A</v>
      </c>
      <c r="AP405" s="53" t="e">
        <f t="shared" si="214"/>
        <v>#N/A</v>
      </c>
      <c r="AR405" s="53">
        <f t="shared" si="228"/>
        <v>0</v>
      </c>
      <c r="AS405" s="53">
        <f t="shared" si="229"/>
        <v>6.0205999132795505</v>
      </c>
      <c r="AT405" s="53" t="e">
        <f t="shared" si="230"/>
        <v>#N/A</v>
      </c>
      <c r="AU405" s="53" t="e">
        <f t="shared" si="231"/>
        <v>#N/A</v>
      </c>
      <c r="AW405" s="37"/>
    </row>
    <row r="406" spans="5:49">
      <c r="E406" s="37"/>
      <c r="F406" s="37">
        <v>402</v>
      </c>
      <c r="G406" s="37">
        <v>6509.2356699609227</v>
      </c>
      <c r="H406" s="37">
        <v>6509.2356699609227</v>
      </c>
      <c r="I406" s="52">
        <v>0.15362786826337221</v>
      </c>
      <c r="L406" s="37">
        <f t="shared" si="215"/>
        <v>0</v>
      </c>
      <c r="M406" s="37">
        <f t="shared" si="205"/>
        <v>0</v>
      </c>
      <c r="N406" s="37">
        <f t="shared" si="206"/>
        <v>1</v>
      </c>
      <c r="O406" s="37">
        <f t="shared" si="207"/>
        <v>0</v>
      </c>
      <c r="Q406" s="37">
        <f t="shared" si="216"/>
        <v>2</v>
      </c>
      <c r="R406" s="37">
        <f t="shared" si="217"/>
        <v>0</v>
      </c>
      <c r="S406" s="37">
        <f t="shared" si="208"/>
        <v>2</v>
      </c>
      <c r="V406" s="37">
        <f t="shared" si="218"/>
        <v>0</v>
      </c>
      <c r="W406" s="37">
        <f t="shared" si="209"/>
        <v>0</v>
      </c>
      <c r="X406" s="37">
        <f t="shared" si="219"/>
        <v>0.99999999999998679</v>
      </c>
      <c r="Y406" s="37">
        <f t="shared" si="220"/>
        <v>0</v>
      </c>
      <c r="AA406" s="37">
        <f t="shared" si="221"/>
        <v>1.9999999999999831</v>
      </c>
      <c r="AB406" s="37">
        <f t="shared" si="222"/>
        <v>0</v>
      </c>
      <c r="AC406" s="37">
        <f t="shared" si="210"/>
        <v>1.9999999999999831</v>
      </c>
      <c r="AE406" s="36">
        <v>0</v>
      </c>
      <c r="AF406" s="36">
        <f t="shared" si="223"/>
        <v>0</v>
      </c>
      <c r="AG406" s="36">
        <f t="shared" si="211"/>
        <v>6.0205999132796242</v>
      </c>
      <c r="AI406" s="36">
        <f t="shared" si="224"/>
        <v>-3.182280639625853E-14</v>
      </c>
      <c r="AJ406" s="36">
        <f t="shared" si="225"/>
        <v>-1.1475496851984192E-13</v>
      </c>
      <c r="AK406" s="36">
        <f t="shared" si="226"/>
        <v>6.0205999132795505</v>
      </c>
      <c r="AM406" s="36">
        <f t="shared" si="227"/>
        <v>0</v>
      </c>
      <c r="AN406" s="36">
        <f t="shared" si="212"/>
        <v>6.0205999132796242</v>
      </c>
      <c r="AO406" s="36" t="e">
        <f t="shared" si="213"/>
        <v>#N/A</v>
      </c>
      <c r="AP406" s="36" t="e">
        <f t="shared" si="214"/>
        <v>#N/A</v>
      </c>
      <c r="AR406" s="36">
        <f t="shared" si="228"/>
        <v>0</v>
      </c>
      <c r="AS406" s="36">
        <f t="shared" si="229"/>
        <v>6.0205999132795505</v>
      </c>
      <c r="AT406" s="36" t="e">
        <f t="shared" si="230"/>
        <v>#N/A</v>
      </c>
      <c r="AU406" s="36" t="e">
        <f t="shared" si="231"/>
        <v>#N/A</v>
      </c>
      <c r="AW406" s="37"/>
    </row>
    <row r="407" spans="5:49">
      <c r="E407" s="37"/>
      <c r="F407" s="49">
        <v>403</v>
      </c>
      <c r="G407" s="49">
        <v>6603.5883953654402</v>
      </c>
      <c r="H407" s="49">
        <v>6603.5883953654402</v>
      </c>
      <c r="I407" s="49">
        <v>0.15143281805719819</v>
      </c>
      <c r="K407" s="49"/>
      <c r="L407" s="49">
        <f t="shared" si="215"/>
        <v>0</v>
      </c>
      <c r="M407" s="49">
        <f t="shared" si="205"/>
        <v>0</v>
      </c>
      <c r="N407" s="49">
        <f t="shared" si="206"/>
        <v>1</v>
      </c>
      <c r="O407" s="49">
        <f t="shared" si="207"/>
        <v>0</v>
      </c>
      <c r="Q407" s="49">
        <f t="shared" si="216"/>
        <v>2</v>
      </c>
      <c r="R407" s="49">
        <f t="shared" si="217"/>
        <v>0</v>
      </c>
      <c r="S407" s="49">
        <f t="shared" si="208"/>
        <v>2</v>
      </c>
      <c r="U407" s="49"/>
      <c r="V407" s="49">
        <f t="shared" si="218"/>
        <v>0</v>
      </c>
      <c r="W407" s="49">
        <f t="shared" si="209"/>
        <v>0</v>
      </c>
      <c r="X407" s="49">
        <f t="shared" si="219"/>
        <v>0.99999999999998679</v>
      </c>
      <c r="Y407" s="49">
        <f t="shared" si="220"/>
        <v>0</v>
      </c>
      <c r="AA407" s="49">
        <f t="shared" si="221"/>
        <v>1.9999999999999831</v>
      </c>
      <c r="AB407" s="49">
        <f t="shared" si="222"/>
        <v>0</v>
      </c>
      <c r="AC407" s="49">
        <f t="shared" si="210"/>
        <v>1.9999999999999831</v>
      </c>
      <c r="AE407" s="53">
        <v>0</v>
      </c>
      <c r="AF407" s="53">
        <f t="shared" si="223"/>
        <v>0</v>
      </c>
      <c r="AG407" s="53">
        <f t="shared" si="211"/>
        <v>6.0205999132796242</v>
      </c>
      <c r="AI407" s="53">
        <f t="shared" si="224"/>
        <v>-3.182280639625853E-14</v>
      </c>
      <c r="AJ407" s="53">
        <f t="shared" si="225"/>
        <v>-1.1475496851984192E-13</v>
      </c>
      <c r="AK407" s="53">
        <f t="shared" si="226"/>
        <v>6.0205999132795505</v>
      </c>
      <c r="AM407" s="53">
        <f t="shared" si="227"/>
        <v>0</v>
      </c>
      <c r="AN407" s="53">
        <f t="shared" si="212"/>
        <v>6.0205999132796242</v>
      </c>
      <c r="AO407" s="53" t="e">
        <f t="shared" si="213"/>
        <v>#N/A</v>
      </c>
      <c r="AP407" s="53" t="e">
        <f t="shared" si="214"/>
        <v>#N/A</v>
      </c>
      <c r="AR407" s="53">
        <f t="shared" si="228"/>
        <v>0</v>
      </c>
      <c r="AS407" s="53">
        <f t="shared" si="229"/>
        <v>6.0205999132795505</v>
      </c>
      <c r="AT407" s="53" t="e">
        <f t="shared" si="230"/>
        <v>#N/A</v>
      </c>
      <c r="AU407" s="53" t="e">
        <f t="shared" si="231"/>
        <v>#N/A</v>
      </c>
      <c r="AW407" s="37"/>
    </row>
    <row r="408" spans="5:49">
      <c r="E408" s="37"/>
      <c r="F408" s="37">
        <v>404</v>
      </c>
      <c r="G408" s="37">
        <v>6699.3087831565581</v>
      </c>
      <c r="H408" s="37">
        <v>6699.3087831565581</v>
      </c>
      <c r="I408" s="52">
        <v>0.14926913094589786</v>
      </c>
      <c r="L408" s="37">
        <f t="shared" si="215"/>
        <v>0</v>
      </c>
      <c r="M408" s="37">
        <f t="shared" si="205"/>
        <v>0</v>
      </c>
      <c r="N408" s="37">
        <f t="shared" si="206"/>
        <v>1</v>
      </c>
      <c r="O408" s="37">
        <f t="shared" si="207"/>
        <v>0</v>
      </c>
      <c r="Q408" s="37">
        <f t="shared" si="216"/>
        <v>2</v>
      </c>
      <c r="R408" s="37">
        <f t="shared" si="217"/>
        <v>0</v>
      </c>
      <c r="S408" s="37">
        <f t="shared" si="208"/>
        <v>2</v>
      </c>
      <c r="V408" s="37">
        <f t="shared" si="218"/>
        <v>0</v>
      </c>
      <c r="W408" s="37">
        <f t="shared" si="209"/>
        <v>0</v>
      </c>
      <c r="X408" s="37">
        <f t="shared" si="219"/>
        <v>0.99999999999998679</v>
      </c>
      <c r="Y408" s="37">
        <f t="shared" si="220"/>
        <v>0</v>
      </c>
      <c r="AA408" s="37">
        <f t="shared" si="221"/>
        <v>1.9999999999999831</v>
      </c>
      <c r="AB408" s="37">
        <f t="shared" si="222"/>
        <v>0</v>
      </c>
      <c r="AC408" s="37">
        <f t="shared" si="210"/>
        <v>1.9999999999999831</v>
      </c>
      <c r="AE408" s="36">
        <v>0</v>
      </c>
      <c r="AF408" s="36">
        <f t="shared" si="223"/>
        <v>0</v>
      </c>
      <c r="AG408" s="36">
        <f t="shared" si="211"/>
        <v>6.0205999132796242</v>
      </c>
      <c r="AI408" s="36">
        <f t="shared" si="224"/>
        <v>-3.182280639625853E-14</v>
      </c>
      <c r="AJ408" s="36">
        <f t="shared" si="225"/>
        <v>-1.1475496851984192E-13</v>
      </c>
      <c r="AK408" s="36">
        <f t="shared" si="226"/>
        <v>6.0205999132795505</v>
      </c>
      <c r="AM408" s="36">
        <f t="shared" si="227"/>
        <v>0</v>
      </c>
      <c r="AN408" s="36">
        <f t="shared" si="212"/>
        <v>6.0205999132796242</v>
      </c>
      <c r="AO408" s="36" t="e">
        <f t="shared" si="213"/>
        <v>#N/A</v>
      </c>
      <c r="AP408" s="36" t="e">
        <f t="shared" si="214"/>
        <v>#N/A</v>
      </c>
      <c r="AR408" s="36">
        <f t="shared" si="228"/>
        <v>0</v>
      </c>
      <c r="AS408" s="36">
        <f t="shared" si="229"/>
        <v>6.0205999132795505</v>
      </c>
      <c r="AT408" s="36" t="e">
        <f t="shared" si="230"/>
        <v>#N/A</v>
      </c>
      <c r="AU408" s="36" t="e">
        <f t="shared" si="231"/>
        <v>#N/A</v>
      </c>
      <c r="AW408" s="37"/>
    </row>
    <row r="409" spans="5:49">
      <c r="E409" s="37"/>
      <c r="F409" s="49">
        <v>405</v>
      </c>
      <c r="G409" s="49">
        <v>6796.4166578851236</v>
      </c>
      <c r="H409" s="49">
        <v>6796.4166578851236</v>
      </c>
      <c r="I409" s="49">
        <v>0.147136358810464</v>
      </c>
      <c r="K409" s="49"/>
      <c r="L409" s="49">
        <f t="shared" si="215"/>
        <v>0</v>
      </c>
      <c r="M409" s="49">
        <f t="shared" si="205"/>
        <v>0</v>
      </c>
      <c r="N409" s="49">
        <f t="shared" si="206"/>
        <v>1</v>
      </c>
      <c r="O409" s="49">
        <f t="shared" si="207"/>
        <v>0</v>
      </c>
      <c r="Q409" s="49">
        <f t="shared" si="216"/>
        <v>2</v>
      </c>
      <c r="R409" s="49">
        <f t="shared" si="217"/>
        <v>0</v>
      </c>
      <c r="S409" s="49">
        <f t="shared" si="208"/>
        <v>2</v>
      </c>
      <c r="U409" s="49"/>
      <c r="V409" s="49">
        <f t="shared" si="218"/>
        <v>0</v>
      </c>
      <c r="W409" s="49">
        <f t="shared" si="209"/>
        <v>0</v>
      </c>
      <c r="X409" s="49">
        <f t="shared" si="219"/>
        <v>0.99999999999998679</v>
      </c>
      <c r="Y409" s="49">
        <f t="shared" si="220"/>
        <v>0</v>
      </c>
      <c r="AA409" s="49">
        <f t="shared" si="221"/>
        <v>1.9999999999999831</v>
      </c>
      <c r="AB409" s="49">
        <f t="shared" si="222"/>
        <v>0</v>
      </c>
      <c r="AC409" s="49">
        <f t="shared" si="210"/>
        <v>1.9999999999999831</v>
      </c>
      <c r="AE409" s="53">
        <v>0</v>
      </c>
      <c r="AF409" s="53">
        <f t="shared" si="223"/>
        <v>0</v>
      </c>
      <c r="AG409" s="53">
        <f t="shared" si="211"/>
        <v>6.0205999132796242</v>
      </c>
      <c r="AI409" s="53">
        <f t="shared" si="224"/>
        <v>-3.182280639625853E-14</v>
      </c>
      <c r="AJ409" s="53">
        <f t="shared" si="225"/>
        <v>-1.1475496851984192E-13</v>
      </c>
      <c r="AK409" s="53">
        <f t="shared" si="226"/>
        <v>6.0205999132795505</v>
      </c>
      <c r="AM409" s="53">
        <f t="shared" si="227"/>
        <v>0</v>
      </c>
      <c r="AN409" s="53">
        <f t="shared" si="212"/>
        <v>6.0205999132796242</v>
      </c>
      <c r="AO409" s="53" t="e">
        <f t="shared" si="213"/>
        <v>#N/A</v>
      </c>
      <c r="AP409" s="53" t="e">
        <f t="shared" si="214"/>
        <v>#N/A</v>
      </c>
      <c r="AR409" s="53">
        <f t="shared" si="228"/>
        <v>0</v>
      </c>
      <c r="AS409" s="53">
        <f t="shared" si="229"/>
        <v>6.0205999132795505</v>
      </c>
      <c r="AT409" s="53" t="e">
        <f t="shared" si="230"/>
        <v>#N/A</v>
      </c>
      <c r="AU409" s="53" t="e">
        <f t="shared" si="231"/>
        <v>#N/A</v>
      </c>
      <c r="AW409" s="37"/>
    </row>
    <row r="410" spans="5:49">
      <c r="E410" s="37"/>
      <c r="F410" s="37">
        <v>406</v>
      </c>
      <c r="G410" s="37">
        <v>6894.9321314629924</v>
      </c>
      <c r="H410" s="37">
        <v>6894.9321314629924</v>
      </c>
      <c r="I410" s="52">
        <v>0.14503405993465759</v>
      </c>
      <c r="L410" s="37">
        <f t="shared" si="215"/>
        <v>0</v>
      </c>
      <c r="M410" s="37">
        <f t="shared" si="205"/>
        <v>0</v>
      </c>
      <c r="N410" s="37">
        <f t="shared" si="206"/>
        <v>1</v>
      </c>
      <c r="O410" s="37">
        <f t="shared" si="207"/>
        <v>0</v>
      </c>
      <c r="Q410" s="37">
        <f t="shared" si="216"/>
        <v>2</v>
      </c>
      <c r="R410" s="37">
        <f t="shared" si="217"/>
        <v>0</v>
      </c>
      <c r="S410" s="37">
        <f t="shared" si="208"/>
        <v>2</v>
      </c>
      <c r="V410" s="37">
        <f t="shared" si="218"/>
        <v>0</v>
      </c>
      <c r="W410" s="37">
        <f t="shared" si="209"/>
        <v>0</v>
      </c>
      <c r="X410" s="37">
        <f t="shared" si="219"/>
        <v>0.99999999999998679</v>
      </c>
      <c r="Y410" s="37">
        <f t="shared" si="220"/>
        <v>0</v>
      </c>
      <c r="AA410" s="37">
        <f t="shared" si="221"/>
        <v>1.9999999999999831</v>
      </c>
      <c r="AB410" s="37">
        <f t="shared" si="222"/>
        <v>0</v>
      </c>
      <c r="AC410" s="37">
        <f t="shared" si="210"/>
        <v>1.9999999999999831</v>
      </c>
      <c r="AE410" s="36">
        <v>0</v>
      </c>
      <c r="AF410" s="36">
        <f t="shared" si="223"/>
        <v>0</v>
      </c>
      <c r="AG410" s="36">
        <f t="shared" si="211"/>
        <v>6.0205999132796242</v>
      </c>
      <c r="AI410" s="36">
        <f t="shared" si="224"/>
        <v>-3.182280639625853E-14</v>
      </c>
      <c r="AJ410" s="36">
        <f t="shared" si="225"/>
        <v>-1.1475496851984192E-13</v>
      </c>
      <c r="AK410" s="36">
        <f t="shared" si="226"/>
        <v>6.0205999132795505</v>
      </c>
      <c r="AM410" s="36">
        <f t="shared" si="227"/>
        <v>0</v>
      </c>
      <c r="AN410" s="36">
        <f t="shared" si="212"/>
        <v>6.0205999132796242</v>
      </c>
      <c r="AO410" s="36" t="e">
        <f t="shared" si="213"/>
        <v>#N/A</v>
      </c>
      <c r="AP410" s="36" t="e">
        <f t="shared" si="214"/>
        <v>#N/A</v>
      </c>
      <c r="AR410" s="36">
        <f t="shared" si="228"/>
        <v>0</v>
      </c>
      <c r="AS410" s="36">
        <f t="shared" si="229"/>
        <v>6.0205999132795505</v>
      </c>
      <c r="AT410" s="36" t="e">
        <f t="shared" si="230"/>
        <v>#N/A</v>
      </c>
      <c r="AU410" s="36" t="e">
        <f t="shared" si="231"/>
        <v>#N/A</v>
      </c>
      <c r="AW410" s="37"/>
    </row>
    <row r="411" spans="5:49">
      <c r="E411" s="37"/>
      <c r="F411" s="49">
        <v>407</v>
      </c>
      <c r="G411" s="49">
        <v>6994.8756073283621</v>
      </c>
      <c r="H411" s="49">
        <v>6994.8756073283621</v>
      </c>
      <c r="I411" s="49">
        <v>0.14296179891352523</v>
      </c>
      <c r="K411" s="49"/>
      <c r="L411" s="49">
        <f t="shared" si="215"/>
        <v>0</v>
      </c>
      <c r="M411" s="49">
        <f t="shared" si="205"/>
        <v>0</v>
      </c>
      <c r="N411" s="49">
        <f t="shared" si="206"/>
        <v>1</v>
      </c>
      <c r="O411" s="49">
        <f t="shared" si="207"/>
        <v>0</v>
      </c>
      <c r="Q411" s="49">
        <f t="shared" si="216"/>
        <v>2</v>
      </c>
      <c r="R411" s="49">
        <f t="shared" si="217"/>
        <v>0</v>
      </c>
      <c r="S411" s="49">
        <f t="shared" si="208"/>
        <v>2</v>
      </c>
      <c r="U411" s="49"/>
      <c r="V411" s="49">
        <f t="shared" si="218"/>
        <v>0</v>
      </c>
      <c r="W411" s="49">
        <f t="shared" si="209"/>
        <v>0</v>
      </c>
      <c r="X411" s="49">
        <f t="shared" si="219"/>
        <v>0.99999999999998679</v>
      </c>
      <c r="Y411" s="49">
        <f t="shared" si="220"/>
        <v>0</v>
      </c>
      <c r="AA411" s="49">
        <f t="shared" si="221"/>
        <v>1.9999999999999831</v>
      </c>
      <c r="AB411" s="49">
        <f t="shared" si="222"/>
        <v>0</v>
      </c>
      <c r="AC411" s="49">
        <f t="shared" si="210"/>
        <v>1.9999999999999831</v>
      </c>
      <c r="AE411" s="53">
        <v>0</v>
      </c>
      <c r="AF411" s="53">
        <f t="shared" si="223"/>
        <v>0</v>
      </c>
      <c r="AG411" s="53">
        <f t="shared" si="211"/>
        <v>6.0205999132796242</v>
      </c>
      <c r="AI411" s="53">
        <f t="shared" si="224"/>
        <v>-3.182280639625853E-14</v>
      </c>
      <c r="AJ411" s="53">
        <f t="shared" si="225"/>
        <v>-1.1475496851984192E-13</v>
      </c>
      <c r="AK411" s="53">
        <f t="shared" si="226"/>
        <v>6.0205999132795505</v>
      </c>
      <c r="AM411" s="53">
        <f t="shared" si="227"/>
        <v>0</v>
      </c>
      <c r="AN411" s="53">
        <f t="shared" si="212"/>
        <v>6.0205999132796242</v>
      </c>
      <c r="AO411" s="53" t="e">
        <f t="shared" si="213"/>
        <v>#N/A</v>
      </c>
      <c r="AP411" s="53" t="e">
        <f t="shared" si="214"/>
        <v>#N/A</v>
      </c>
      <c r="AR411" s="53">
        <f t="shared" si="228"/>
        <v>0</v>
      </c>
      <c r="AS411" s="53">
        <f t="shared" si="229"/>
        <v>6.0205999132795505</v>
      </c>
      <c r="AT411" s="53" t="e">
        <f t="shared" si="230"/>
        <v>#N/A</v>
      </c>
      <c r="AU411" s="53" t="e">
        <f t="shared" si="231"/>
        <v>#N/A</v>
      </c>
      <c r="AW411" s="37"/>
    </row>
    <row r="412" spans="5:49">
      <c r="E412" s="37"/>
      <c r="F412" s="37">
        <v>408</v>
      </c>
      <c r="G412" s="37">
        <v>7096.2677846715133</v>
      </c>
      <c r="H412" s="37">
        <v>7096.2677846715133</v>
      </c>
      <c r="I412" s="52">
        <v>0.1409191465632226</v>
      </c>
      <c r="L412" s="37">
        <f t="shared" si="215"/>
        <v>0</v>
      </c>
      <c r="M412" s="37">
        <f t="shared" si="205"/>
        <v>0</v>
      </c>
      <c r="N412" s="37">
        <f t="shared" si="206"/>
        <v>1</v>
      </c>
      <c r="O412" s="37">
        <f t="shared" si="207"/>
        <v>0</v>
      </c>
      <c r="Q412" s="37">
        <f t="shared" si="216"/>
        <v>2</v>
      </c>
      <c r="R412" s="37">
        <f t="shared" si="217"/>
        <v>0</v>
      </c>
      <c r="S412" s="37">
        <f t="shared" si="208"/>
        <v>2</v>
      </c>
      <c r="V412" s="37">
        <f t="shared" si="218"/>
        <v>0</v>
      </c>
      <c r="W412" s="37">
        <f t="shared" si="209"/>
        <v>0</v>
      </c>
      <c r="X412" s="37">
        <f t="shared" si="219"/>
        <v>0.99999999999998679</v>
      </c>
      <c r="Y412" s="37">
        <f t="shared" si="220"/>
        <v>0</v>
      </c>
      <c r="AA412" s="37">
        <f t="shared" si="221"/>
        <v>1.9999999999999831</v>
      </c>
      <c r="AB412" s="37">
        <f t="shared" si="222"/>
        <v>0</v>
      </c>
      <c r="AC412" s="37">
        <f t="shared" si="210"/>
        <v>1.9999999999999831</v>
      </c>
      <c r="AE412" s="36">
        <v>0</v>
      </c>
      <c r="AF412" s="36">
        <f t="shared" si="223"/>
        <v>0</v>
      </c>
      <c r="AG412" s="36">
        <f t="shared" si="211"/>
        <v>6.0205999132796242</v>
      </c>
      <c r="AI412" s="36">
        <f t="shared" si="224"/>
        <v>-3.182280639625853E-14</v>
      </c>
      <c r="AJ412" s="36">
        <f t="shared" si="225"/>
        <v>-1.1475496851984192E-13</v>
      </c>
      <c r="AK412" s="36">
        <f t="shared" si="226"/>
        <v>6.0205999132795505</v>
      </c>
      <c r="AM412" s="36">
        <f t="shared" si="227"/>
        <v>0</v>
      </c>
      <c r="AN412" s="36">
        <f t="shared" si="212"/>
        <v>6.0205999132796242</v>
      </c>
      <c r="AO412" s="36" t="e">
        <f t="shared" si="213"/>
        <v>#N/A</v>
      </c>
      <c r="AP412" s="36" t="e">
        <f t="shared" si="214"/>
        <v>#N/A</v>
      </c>
      <c r="AR412" s="36">
        <f t="shared" si="228"/>
        <v>0</v>
      </c>
      <c r="AS412" s="36">
        <f t="shared" si="229"/>
        <v>6.0205999132795505</v>
      </c>
      <c r="AT412" s="36" t="e">
        <f t="shared" si="230"/>
        <v>#N/A</v>
      </c>
      <c r="AU412" s="36" t="e">
        <f t="shared" si="231"/>
        <v>#N/A</v>
      </c>
      <c r="AW412" s="37"/>
    </row>
    <row r="413" spans="5:49">
      <c r="E413" s="37"/>
      <c r="F413" s="49">
        <v>409</v>
      </c>
      <c r="G413" s="49">
        <v>7199.1296627217944</v>
      </c>
      <c r="H413" s="49">
        <v>7199.1296627217944</v>
      </c>
      <c r="I413" s="49">
        <v>0.13890567983212673</v>
      </c>
      <c r="K413" s="49"/>
      <c r="L413" s="49">
        <f t="shared" si="215"/>
        <v>0</v>
      </c>
      <c r="M413" s="49">
        <f t="shared" si="205"/>
        <v>0</v>
      </c>
      <c r="N413" s="49">
        <f t="shared" si="206"/>
        <v>1</v>
      </c>
      <c r="O413" s="49">
        <f t="shared" si="207"/>
        <v>0</v>
      </c>
      <c r="Q413" s="49">
        <f t="shared" si="216"/>
        <v>2</v>
      </c>
      <c r="R413" s="49">
        <f t="shared" si="217"/>
        <v>0</v>
      </c>
      <c r="S413" s="49">
        <f t="shared" si="208"/>
        <v>2</v>
      </c>
      <c r="U413" s="49"/>
      <c r="V413" s="49">
        <f t="shared" si="218"/>
        <v>0</v>
      </c>
      <c r="W413" s="49">
        <f t="shared" si="209"/>
        <v>0</v>
      </c>
      <c r="X413" s="49">
        <f t="shared" si="219"/>
        <v>0.99999999999998679</v>
      </c>
      <c r="Y413" s="49">
        <f t="shared" si="220"/>
        <v>0</v>
      </c>
      <c r="AA413" s="49">
        <f t="shared" si="221"/>
        <v>1.9999999999999831</v>
      </c>
      <c r="AB413" s="49">
        <f t="shared" si="222"/>
        <v>0</v>
      </c>
      <c r="AC413" s="49">
        <f t="shared" si="210"/>
        <v>1.9999999999999831</v>
      </c>
      <c r="AE413" s="53">
        <v>0</v>
      </c>
      <c r="AF413" s="53">
        <f t="shared" si="223"/>
        <v>0</v>
      </c>
      <c r="AG413" s="53">
        <f t="shared" si="211"/>
        <v>6.0205999132796242</v>
      </c>
      <c r="AI413" s="53">
        <f t="shared" si="224"/>
        <v>-3.182280639625853E-14</v>
      </c>
      <c r="AJ413" s="53">
        <f t="shared" si="225"/>
        <v>-1.1475496851984192E-13</v>
      </c>
      <c r="AK413" s="53">
        <f t="shared" si="226"/>
        <v>6.0205999132795505</v>
      </c>
      <c r="AM413" s="53">
        <f t="shared" si="227"/>
        <v>0</v>
      </c>
      <c r="AN413" s="53">
        <f t="shared" si="212"/>
        <v>6.0205999132796242</v>
      </c>
      <c r="AO413" s="53" t="e">
        <f t="shared" si="213"/>
        <v>#N/A</v>
      </c>
      <c r="AP413" s="53" t="e">
        <f t="shared" si="214"/>
        <v>#N/A</v>
      </c>
      <c r="AR413" s="53">
        <f t="shared" si="228"/>
        <v>0</v>
      </c>
      <c r="AS413" s="53">
        <f t="shared" si="229"/>
        <v>6.0205999132795505</v>
      </c>
      <c r="AT413" s="53" t="e">
        <f t="shared" si="230"/>
        <v>#N/A</v>
      </c>
      <c r="AU413" s="53" t="e">
        <f t="shared" si="231"/>
        <v>#N/A</v>
      </c>
      <c r="AW413" s="37"/>
    </row>
    <row r="414" spans="5:49">
      <c r="E414" s="37"/>
      <c r="F414" s="37">
        <v>410</v>
      </c>
      <c r="G414" s="37">
        <v>7303.4825450967573</v>
      </c>
      <c r="H414" s="37">
        <v>7303.4825450967573</v>
      </c>
      <c r="I414" s="52">
        <v>0.13692098171321801</v>
      </c>
      <c r="L414" s="37">
        <f t="shared" si="215"/>
        <v>0</v>
      </c>
      <c r="M414" s="37">
        <f t="shared" si="205"/>
        <v>0</v>
      </c>
      <c r="N414" s="37">
        <f t="shared" si="206"/>
        <v>1</v>
      </c>
      <c r="O414" s="37">
        <f t="shared" si="207"/>
        <v>0</v>
      </c>
      <c r="Q414" s="37">
        <f t="shared" si="216"/>
        <v>2</v>
      </c>
      <c r="R414" s="37">
        <f t="shared" si="217"/>
        <v>0</v>
      </c>
      <c r="S414" s="37">
        <f t="shared" si="208"/>
        <v>2</v>
      </c>
      <c r="V414" s="37">
        <f t="shared" si="218"/>
        <v>0</v>
      </c>
      <c r="W414" s="37">
        <f t="shared" si="209"/>
        <v>0</v>
      </c>
      <c r="X414" s="37">
        <f t="shared" si="219"/>
        <v>0.99999999999998679</v>
      </c>
      <c r="Y414" s="37">
        <f t="shared" si="220"/>
        <v>0</v>
      </c>
      <c r="AA414" s="37">
        <f t="shared" si="221"/>
        <v>1.9999999999999831</v>
      </c>
      <c r="AB414" s="37">
        <f t="shared" si="222"/>
        <v>0</v>
      </c>
      <c r="AC414" s="37">
        <f t="shared" si="210"/>
        <v>1.9999999999999831</v>
      </c>
      <c r="AE414" s="36">
        <v>0</v>
      </c>
      <c r="AF414" s="36">
        <f t="shared" si="223"/>
        <v>0</v>
      </c>
      <c r="AG414" s="36">
        <f t="shared" si="211"/>
        <v>6.0205999132796242</v>
      </c>
      <c r="AI414" s="36">
        <f t="shared" si="224"/>
        <v>-3.182280639625853E-14</v>
      </c>
      <c r="AJ414" s="36">
        <f t="shared" si="225"/>
        <v>-1.1475496851984192E-13</v>
      </c>
      <c r="AK414" s="36">
        <f t="shared" si="226"/>
        <v>6.0205999132795505</v>
      </c>
      <c r="AM414" s="36">
        <f t="shared" si="227"/>
        <v>0</v>
      </c>
      <c r="AN414" s="36">
        <f t="shared" si="212"/>
        <v>6.0205999132796242</v>
      </c>
      <c r="AO414" s="36" t="e">
        <f t="shared" si="213"/>
        <v>#N/A</v>
      </c>
      <c r="AP414" s="36" t="e">
        <f t="shared" si="214"/>
        <v>#N/A</v>
      </c>
      <c r="AR414" s="36">
        <f t="shared" si="228"/>
        <v>0</v>
      </c>
      <c r="AS414" s="36">
        <f t="shared" si="229"/>
        <v>6.0205999132795505</v>
      </c>
      <c r="AT414" s="36" t="e">
        <f t="shared" si="230"/>
        <v>#N/A</v>
      </c>
      <c r="AU414" s="36" t="e">
        <f t="shared" si="231"/>
        <v>#N/A</v>
      </c>
      <c r="AW414" s="37"/>
    </row>
    <row r="415" spans="5:49">
      <c r="E415" s="37"/>
      <c r="F415" s="49">
        <v>411</v>
      </c>
      <c r="G415" s="49">
        <v>7409.3480442143164</v>
      </c>
      <c r="H415" s="49">
        <v>7409.3480442143164</v>
      </c>
      <c r="I415" s="49">
        <v>0.13496464115771464</v>
      </c>
      <c r="K415" s="49"/>
      <c r="L415" s="49">
        <f t="shared" si="215"/>
        <v>0</v>
      </c>
      <c r="M415" s="49">
        <f t="shared" si="205"/>
        <v>0</v>
      </c>
      <c r="N415" s="49">
        <f t="shared" si="206"/>
        <v>1</v>
      </c>
      <c r="O415" s="49">
        <f t="shared" si="207"/>
        <v>0</v>
      </c>
      <c r="Q415" s="49">
        <f t="shared" si="216"/>
        <v>2</v>
      </c>
      <c r="R415" s="49">
        <f t="shared" si="217"/>
        <v>0</v>
      </c>
      <c r="S415" s="49">
        <f t="shared" si="208"/>
        <v>2</v>
      </c>
      <c r="U415" s="49"/>
      <c r="V415" s="49">
        <f t="shared" si="218"/>
        <v>0</v>
      </c>
      <c r="W415" s="49">
        <f t="shared" si="209"/>
        <v>0</v>
      </c>
      <c r="X415" s="49">
        <f t="shared" si="219"/>
        <v>0.99999999999998679</v>
      </c>
      <c r="Y415" s="49">
        <f t="shared" si="220"/>
        <v>0</v>
      </c>
      <c r="AA415" s="49">
        <f t="shared" si="221"/>
        <v>1.9999999999999831</v>
      </c>
      <c r="AB415" s="49">
        <f t="shared" si="222"/>
        <v>0</v>
      </c>
      <c r="AC415" s="49">
        <f t="shared" si="210"/>
        <v>1.9999999999999831</v>
      </c>
      <c r="AE415" s="53">
        <v>0</v>
      </c>
      <c r="AF415" s="53">
        <f t="shared" si="223"/>
        <v>0</v>
      </c>
      <c r="AG415" s="53">
        <f t="shared" si="211"/>
        <v>6.0205999132796242</v>
      </c>
      <c r="AI415" s="53">
        <f t="shared" si="224"/>
        <v>-3.182280639625853E-14</v>
      </c>
      <c r="AJ415" s="53">
        <f t="shared" si="225"/>
        <v>-1.1475496851984192E-13</v>
      </c>
      <c r="AK415" s="53">
        <f t="shared" si="226"/>
        <v>6.0205999132795505</v>
      </c>
      <c r="AM415" s="53">
        <f t="shared" si="227"/>
        <v>0</v>
      </c>
      <c r="AN415" s="53">
        <f t="shared" si="212"/>
        <v>6.0205999132796242</v>
      </c>
      <c r="AO415" s="53" t="e">
        <f t="shared" si="213"/>
        <v>#N/A</v>
      </c>
      <c r="AP415" s="53" t="e">
        <f t="shared" si="214"/>
        <v>#N/A</v>
      </c>
      <c r="AR415" s="53">
        <f t="shared" si="228"/>
        <v>0</v>
      </c>
      <c r="AS415" s="53">
        <f t="shared" si="229"/>
        <v>6.0205999132795505</v>
      </c>
      <c r="AT415" s="53" t="e">
        <f t="shared" si="230"/>
        <v>#N/A</v>
      </c>
      <c r="AU415" s="53" t="e">
        <f t="shared" si="231"/>
        <v>#N/A</v>
      </c>
      <c r="AW415" s="37"/>
    </row>
    <row r="416" spans="5:49">
      <c r="E416" s="37"/>
      <c r="F416" s="37">
        <v>412</v>
      </c>
      <c r="G416" s="37">
        <v>7516.7480857688915</v>
      </c>
      <c r="H416" s="37">
        <v>7516.7480857688915</v>
      </c>
      <c r="I416" s="52">
        <v>0.13303625298994035</v>
      </c>
      <c r="L416" s="37">
        <f t="shared" si="215"/>
        <v>0</v>
      </c>
      <c r="M416" s="37">
        <f t="shared" si="205"/>
        <v>0</v>
      </c>
      <c r="N416" s="37">
        <f t="shared" si="206"/>
        <v>1</v>
      </c>
      <c r="O416" s="37">
        <f t="shared" si="207"/>
        <v>0</v>
      </c>
      <c r="Q416" s="37">
        <f t="shared" si="216"/>
        <v>2</v>
      </c>
      <c r="R416" s="37">
        <f t="shared" si="217"/>
        <v>0</v>
      </c>
      <c r="S416" s="37">
        <f t="shared" si="208"/>
        <v>2</v>
      </c>
      <c r="V416" s="37">
        <f t="shared" si="218"/>
        <v>0</v>
      </c>
      <c r="W416" s="37">
        <f t="shared" si="209"/>
        <v>0</v>
      </c>
      <c r="X416" s="37">
        <f t="shared" si="219"/>
        <v>0.99999999999998679</v>
      </c>
      <c r="Y416" s="37">
        <f t="shared" si="220"/>
        <v>0</v>
      </c>
      <c r="AA416" s="37">
        <f t="shared" si="221"/>
        <v>1.9999999999999831</v>
      </c>
      <c r="AB416" s="37">
        <f t="shared" si="222"/>
        <v>0</v>
      </c>
      <c r="AC416" s="37">
        <f t="shared" si="210"/>
        <v>1.9999999999999831</v>
      </c>
      <c r="AE416" s="36">
        <v>0</v>
      </c>
      <c r="AF416" s="36">
        <f t="shared" si="223"/>
        <v>0</v>
      </c>
      <c r="AG416" s="36">
        <f t="shared" si="211"/>
        <v>6.0205999132796242</v>
      </c>
      <c r="AI416" s="36">
        <f t="shared" si="224"/>
        <v>-3.182280639625853E-14</v>
      </c>
      <c r="AJ416" s="36">
        <f t="shared" si="225"/>
        <v>-1.1475496851984192E-13</v>
      </c>
      <c r="AK416" s="36">
        <f t="shared" si="226"/>
        <v>6.0205999132795505</v>
      </c>
      <c r="AM416" s="36">
        <f t="shared" si="227"/>
        <v>0</v>
      </c>
      <c r="AN416" s="36">
        <f t="shared" si="212"/>
        <v>6.0205999132796242</v>
      </c>
      <c r="AO416" s="36" t="e">
        <f t="shared" si="213"/>
        <v>#N/A</v>
      </c>
      <c r="AP416" s="36" t="e">
        <f t="shared" si="214"/>
        <v>#N/A</v>
      </c>
      <c r="AR416" s="36">
        <f t="shared" si="228"/>
        <v>0</v>
      </c>
      <c r="AS416" s="36">
        <f t="shared" si="229"/>
        <v>6.0205999132795505</v>
      </c>
      <c r="AT416" s="36" t="e">
        <f t="shared" si="230"/>
        <v>#N/A</v>
      </c>
      <c r="AU416" s="36" t="e">
        <f t="shared" si="231"/>
        <v>#N/A</v>
      </c>
      <c r="AW416" s="37"/>
    </row>
    <row r="417" spans="5:49">
      <c r="E417" s="37"/>
      <c r="F417" s="49">
        <v>413</v>
      </c>
      <c r="G417" s="49">
        <v>7625.7049132723787</v>
      </c>
      <c r="H417" s="49">
        <v>7625.7049132723787</v>
      </c>
      <c r="I417" s="49">
        <v>0.13113541782340948</v>
      </c>
      <c r="K417" s="49"/>
      <c r="L417" s="49">
        <f t="shared" si="215"/>
        <v>0</v>
      </c>
      <c r="M417" s="49">
        <f t="shared" si="205"/>
        <v>0</v>
      </c>
      <c r="N417" s="49">
        <f t="shared" si="206"/>
        <v>1</v>
      </c>
      <c r="O417" s="49">
        <f t="shared" si="207"/>
        <v>0</v>
      </c>
      <c r="Q417" s="49">
        <f t="shared" si="216"/>
        <v>2</v>
      </c>
      <c r="R417" s="49">
        <f t="shared" si="217"/>
        <v>0</v>
      </c>
      <c r="S417" s="49">
        <f t="shared" si="208"/>
        <v>2</v>
      </c>
      <c r="U417" s="49"/>
      <c r="V417" s="49">
        <f t="shared" si="218"/>
        <v>0</v>
      </c>
      <c r="W417" s="49">
        <f t="shared" si="209"/>
        <v>0</v>
      </c>
      <c r="X417" s="49">
        <f t="shared" si="219"/>
        <v>0.99999999999998679</v>
      </c>
      <c r="Y417" s="49">
        <f t="shared" si="220"/>
        <v>0</v>
      </c>
      <c r="AA417" s="49">
        <f t="shared" si="221"/>
        <v>1.9999999999999831</v>
      </c>
      <c r="AB417" s="49">
        <f t="shared" si="222"/>
        <v>0</v>
      </c>
      <c r="AC417" s="49">
        <f t="shared" si="210"/>
        <v>1.9999999999999831</v>
      </c>
      <c r="AE417" s="53">
        <v>0</v>
      </c>
      <c r="AF417" s="53">
        <f t="shared" si="223"/>
        <v>0</v>
      </c>
      <c r="AG417" s="53">
        <f t="shared" si="211"/>
        <v>6.0205999132796242</v>
      </c>
      <c r="AI417" s="53">
        <f t="shared" si="224"/>
        <v>-3.182280639625853E-14</v>
      </c>
      <c r="AJ417" s="53">
        <f t="shared" si="225"/>
        <v>-1.1475496851984192E-13</v>
      </c>
      <c r="AK417" s="53">
        <f t="shared" si="226"/>
        <v>6.0205999132795505</v>
      </c>
      <c r="AM417" s="53">
        <f t="shared" si="227"/>
        <v>0</v>
      </c>
      <c r="AN417" s="53">
        <f t="shared" si="212"/>
        <v>6.0205999132796242</v>
      </c>
      <c r="AO417" s="53" t="e">
        <f t="shared" si="213"/>
        <v>#N/A</v>
      </c>
      <c r="AP417" s="53" t="e">
        <f t="shared" si="214"/>
        <v>#N/A</v>
      </c>
      <c r="AR417" s="53">
        <f t="shared" si="228"/>
        <v>0</v>
      </c>
      <c r="AS417" s="53">
        <f t="shared" si="229"/>
        <v>6.0205999132795505</v>
      </c>
      <c r="AT417" s="53" t="e">
        <f t="shared" si="230"/>
        <v>#N/A</v>
      </c>
      <c r="AU417" s="53" t="e">
        <f t="shared" si="231"/>
        <v>#N/A</v>
      </c>
      <c r="AW417" s="37"/>
    </row>
    <row r="418" spans="5:49">
      <c r="E418" s="37"/>
      <c r="F418" s="37">
        <v>414</v>
      </c>
      <c r="G418" s="37">
        <v>7736.2410926610446</v>
      </c>
      <c r="H418" s="37">
        <v>7736.2410926610446</v>
      </c>
      <c r="I418" s="52">
        <v>0.12926174197810952</v>
      </c>
      <c r="L418" s="37">
        <f t="shared" si="215"/>
        <v>0</v>
      </c>
      <c r="M418" s="37">
        <f t="shared" si="205"/>
        <v>0</v>
      </c>
      <c r="N418" s="37">
        <f t="shared" si="206"/>
        <v>1</v>
      </c>
      <c r="O418" s="37">
        <f t="shared" si="207"/>
        <v>0</v>
      </c>
      <c r="Q418" s="37">
        <f t="shared" si="216"/>
        <v>2</v>
      </c>
      <c r="R418" s="37">
        <f t="shared" si="217"/>
        <v>0</v>
      </c>
      <c r="S418" s="37">
        <f t="shared" si="208"/>
        <v>2</v>
      </c>
      <c r="V418" s="37">
        <f t="shared" si="218"/>
        <v>0</v>
      </c>
      <c r="W418" s="37">
        <f t="shared" si="209"/>
        <v>0</v>
      </c>
      <c r="X418" s="37">
        <f t="shared" si="219"/>
        <v>0.99999999999998679</v>
      </c>
      <c r="Y418" s="37">
        <f t="shared" si="220"/>
        <v>0</v>
      </c>
      <c r="AA418" s="37">
        <f t="shared" si="221"/>
        <v>1.9999999999999831</v>
      </c>
      <c r="AB418" s="37">
        <f t="shared" si="222"/>
        <v>0</v>
      </c>
      <c r="AC418" s="37">
        <f t="shared" si="210"/>
        <v>1.9999999999999831</v>
      </c>
      <c r="AE418" s="36">
        <v>0</v>
      </c>
      <c r="AF418" s="36">
        <f t="shared" si="223"/>
        <v>0</v>
      </c>
      <c r="AG418" s="36">
        <f t="shared" si="211"/>
        <v>6.0205999132796242</v>
      </c>
      <c r="AI418" s="36">
        <f t="shared" si="224"/>
        <v>-3.182280639625853E-14</v>
      </c>
      <c r="AJ418" s="36">
        <f t="shared" si="225"/>
        <v>-1.1475496851984192E-13</v>
      </c>
      <c r="AK418" s="36">
        <f t="shared" si="226"/>
        <v>6.0205999132795505</v>
      </c>
      <c r="AM418" s="36">
        <f t="shared" si="227"/>
        <v>0</v>
      </c>
      <c r="AN418" s="36">
        <f t="shared" si="212"/>
        <v>6.0205999132796242</v>
      </c>
      <c r="AO418" s="36" t="e">
        <f t="shared" si="213"/>
        <v>#N/A</v>
      </c>
      <c r="AP418" s="36" t="e">
        <f t="shared" si="214"/>
        <v>#N/A</v>
      </c>
      <c r="AR418" s="36">
        <f t="shared" si="228"/>
        <v>0</v>
      </c>
      <c r="AS418" s="36">
        <f t="shared" si="229"/>
        <v>6.0205999132795505</v>
      </c>
      <c r="AT418" s="36" t="e">
        <f t="shared" si="230"/>
        <v>#N/A</v>
      </c>
      <c r="AU418" s="36" t="e">
        <f t="shared" si="231"/>
        <v>#N/A</v>
      </c>
      <c r="AW418" s="37"/>
    </row>
    <row r="419" spans="5:49">
      <c r="E419" s="37"/>
      <c r="F419" s="49">
        <v>415</v>
      </c>
      <c r="G419" s="49">
        <v>7848.3795169690793</v>
      </c>
      <c r="H419" s="49">
        <v>7848.3795169690793</v>
      </c>
      <c r="I419" s="49">
        <v>0.1274148373989672</v>
      </c>
      <c r="K419" s="49"/>
      <c r="L419" s="49">
        <f t="shared" si="215"/>
        <v>0</v>
      </c>
      <c r="M419" s="49">
        <f t="shared" si="205"/>
        <v>0</v>
      </c>
      <c r="N419" s="49">
        <f t="shared" si="206"/>
        <v>1</v>
      </c>
      <c r="O419" s="49">
        <f t="shared" si="207"/>
        <v>0</v>
      </c>
      <c r="Q419" s="49">
        <f t="shared" si="216"/>
        <v>2</v>
      </c>
      <c r="R419" s="49">
        <f t="shared" si="217"/>
        <v>0</v>
      </c>
      <c r="S419" s="49">
        <f t="shared" si="208"/>
        <v>2</v>
      </c>
      <c r="U419" s="49"/>
      <c r="V419" s="49">
        <f t="shared" si="218"/>
        <v>0</v>
      </c>
      <c r="W419" s="49">
        <f t="shared" si="209"/>
        <v>0</v>
      </c>
      <c r="X419" s="49">
        <f t="shared" si="219"/>
        <v>0.99999999999998679</v>
      </c>
      <c r="Y419" s="49">
        <f t="shared" si="220"/>
        <v>0</v>
      </c>
      <c r="AA419" s="49">
        <f t="shared" si="221"/>
        <v>1.9999999999999831</v>
      </c>
      <c r="AB419" s="49">
        <f t="shared" si="222"/>
        <v>0</v>
      </c>
      <c r="AC419" s="49">
        <f t="shared" si="210"/>
        <v>1.9999999999999831</v>
      </c>
      <c r="AE419" s="53">
        <v>0</v>
      </c>
      <c r="AF419" s="53">
        <f t="shared" si="223"/>
        <v>0</v>
      </c>
      <c r="AG419" s="53">
        <f t="shared" si="211"/>
        <v>6.0205999132796242</v>
      </c>
      <c r="AI419" s="53">
        <f t="shared" si="224"/>
        <v>-3.182280639625853E-14</v>
      </c>
      <c r="AJ419" s="53">
        <f t="shared" si="225"/>
        <v>-1.1475496851984192E-13</v>
      </c>
      <c r="AK419" s="53">
        <f t="shared" si="226"/>
        <v>6.0205999132795505</v>
      </c>
      <c r="AM419" s="53">
        <f t="shared" si="227"/>
        <v>0</v>
      </c>
      <c r="AN419" s="53">
        <f t="shared" si="212"/>
        <v>6.0205999132796242</v>
      </c>
      <c r="AO419" s="53" t="e">
        <f t="shared" si="213"/>
        <v>#N/A</v>
      </c>
      <c r="AP419" s="53" t="e">
        <f t="shared" si="214"/>
        <v>#N/A</v>
      </c>
      <c r="AR419" s="53">
        <f t="shared" si="228"/>
        <v>0</v>
      </c>
      <c r="AS419" s="53">
        <f t="shared" si="229"/>
        <v>6.0205999132795505</v>
      </c>
      <c r="AT419" s="53" t="e">
        <f t="shared" si="230"/>
        <v>#N/A</v>
      </c>
      <c r="AU419" s="53" t="e">
        <f t="shared" si="231"/>
        <v>#N/A</v>
      </c>
      <c r="AW419" s="37"/>
    </row>
    <row r="420" spans="5:49">
      <c r="E420" s="37"/>
      <c r="F420" s="37">
        <v>416</v>
      </c>
      <c r="G420" s="37">
        <v>7962.143411069952</v>
      </c>
      <c r="H420" s="37" t="s">
        <v>4</v>
      </c>
      <c r="I420" s="52">
        <v>0.1255943215754789</v>
      </c>
      <c r="L420" s="37">
        <f t="shared" si="215"/>
        <v>0</v>
      </c>
      <c r="M420" s="37">
        <f t="shared" si="205"/>
        <v>0</v>
      </c>
      <c r="N420" s="37">
        <f t="shared" si="206"/>
        <v>1</v>
      </c>
      <c r="O420" s="37">
        <f t="shared" si="207"/>
        <v>0</v>
      </c>
      <c r="Q420" s="37">
        <f t="shared" si="216"/>
        <v>2</v>
      </c>
      <c r="R420" s="37">
        <f t="shared" si="217"/>
        <v>0</v>
      </c>
      <c r="S420" s="37">
        <f t="shared" si="208"/>
        <v>2</v>
      </c>
      <c r="V420" s="37">
        <f t="shared" si="218"/>
        <v>0</v>
      </c>
      <c r="W420" s="37">
        <f t="shared" si="209"/>
        <v>0</v>
      </c>
      <c r="X420" s="37">
        <f t="shared" si="219"/>
        <v>0.99999999999998679</v>
      </c>
      <c r="Y420" s="37">
        <f t="shared" si="220"/>
        <v>0</v>
      </c>
      <c r="AA420" s="37">
        <f t="shared" si="221"/>
        <v>1.9999999999999831</v>
      </c>
      <c r="AB420" s="37">
        <f t="shared" si="222"/>
        <v>0</v>
      </c>
      <c r="AC420" s="37">
        <f t="shared" si="210"/>
        <v>1.9999999999999831</v>
      </c>
      <c r="AE420" s="36">
        <v>0</v>
      </c>
      <c r="AF420" s="36">
        <f t="shared" si="223"/>
        <v>0</v>
      </c>
      <c r="AG420" s="36">
        <f t="shared" si="211"/>
        <v>6.0205999132796242</v>
      </c>
      <c r="AI420" s="36">
        <f t="shared" si="224"/>
        <v>-3.182280639625853E-14</v>
      </c>
      <c r="AJ420" s="36">
        <f t="shared" si="225"/>
        <v>-1.1475496851984192E-13</v>
      </c>
      <c r="AK420" s="36">
        <f t="shared" si="226"/>
        <v>6.0205999132795505</v>
      </c>
      <c r="AM420" s="36">
        <f t="shared" si="227"/>
        <v>0</v>
      </c>
      <c r="AN420" s="36">
        <f t="shared" si="212"/>
        <v>6.0205999132796242</v>
      </c>
      <c r="AO420" s="36" t="e">
        <f t="shared" si="213"/>
        <v>#N/A</v>
      </c>
      <c r="AP420" s="36" t="e">
        <f t="shared" si="214"/>
        <v>#N/A</v>
      </c>
      <c r="AR420" s="36">
        <f t="shared" si="228"/>
        <v>0</v>
      </c>
      <c r="AS420" s="36">
        <f t="shared" si="229"/>
        <v>6.0205999132795505</v>
      </c>
      <c r="AT420" s="36" t="e">
        <f t="shared" si="230"/>
        <v>#N/A</v>
      </c>
      <c r="AU420" s="36" t="e">
        <f t="shared" si="231"/>
        <v>#N/A</v>
      </c>
      <c r="AW420" s="37"/>
    </row>
    <row r="421" spans="5:49">
      <c r="E421" s="37"/>
      <c r="F421" s="49">
        <v>417</v>
      </c>
      <c r="G421" s="49">
        <v>8077.5563364865275</v>
      </c>
      <c r="H421" s="49">
        <v>8077.5563364865275</v>
      </c>
      <c r="I421" s="49">
        <v>0.12379981746248857</v>
      </c>
      <c r="K421" s="49"/>
      <c r="L421" s="49">
        <f t="shared" si="215"/>
        <v>0</v>
      </c>
      <c r="M421" s="49">
        <f t="shared" si="205"/>
        <v>0</v>
      </c>
      <c r="N421" s="49">
        <f t="shared" si="206"/>
        <v>1</v>
      </c>
      <c r="O421" s="49">
        <f t="shared" si="207"/>
        <v>0</v>
      </c>
      <c r="Q421" s="49">
        <f t="shared" si="216"/>
        <v>2</v>
      </c>
      <c r="R421" s="49">
        <f t="shared" si="217"/>
        <v>0</v>
      </c>
      <c r="S421" s="49">
        <f t="shared" si="208"/>
        <v>2</v>
      </c>
      <c r="U421" s="49"/>
      <c r="V421" s="49">
        <f t="shared" si="218"/>
        <v>0</v>
      </c>
      <c r="W421" s="49">
        <f t="shared" si="209"/>
        <v>0</v>
      </c>
      <c r="X421" s="49">
        <f t="shared" si="219"/>
        <v>0.99999999999998679</v>
      </c>
      <c r="Y421" s="49">
        <f t="shared" si="220"/>
        <v>0</v>
      </c>
      <c r="AA421" s="49">
        <f t="shared" si="221"/>
        <v>1.9999999999999831</v>
      </c>
      <c r="AB421" s="49">
        <f t="shared" si="222"/>
        <v>0</v>
      </c>
      <c r="AC421" s="49">
        <f t="shared" si="210"/>
        <v>1.9999999999999831</v>
      </c>
      <c r="AE421" s="53">
        <v>0</v>
      </c>
      <c r="AF421" s="53">
        <f t="shared" si="223"/>
        <v>0</v>
      </c>
      <c r="AG421" s="53">
        <f t="shared" si="211"/>
        <v>6.0205999132796242</v>
      </c>
      <c r="AI421" s="53">
        <f t="shared" si="224"/>
        <v>-3.182280639625853E-14</v>
      </c>
      <c r="AJ421" s="53">
        <f t="shared" si="225"/>
        <v>-1.1475496851984192E-13</v>
      </c>
      <c r="AK421" s="53">
        <f t="shared" si="226"/>
        <v>6.0205999132795505</v>
      </c>
      <c r="AM421" s="53">
        <f t="shared" si="227"/>
        <v>0</v>
      </c>
      <c r="AN421" s="53">
        <f t="shared" si="212"/>
        <v>6.0205999132796242</v>
      </c>
      <c r="AO421" s="53" t="e">
        <f t="shared" si="213"/>
        <v>#N/A</v>
      </c>
      <c r="AP421" s="53" t="e">
        <f t="shared" si="214"/>
        <v>#N/A</v>
      </c>
      <c r="AR421" s="53">
        <f t="shared" si="228"/>
        <v>0</v>
      </c>
      <c r="AS421" s="53">
        <f t="shared" si="229"/>
        <v>6.0205999132795505</v>
      </c>
      <c r="AT421" s="53" t="e">
        <f t="shared" si="230"/>
        <v>#N/A</v>
      </c>
      <c r="AU421" s="53" t="e">
        <f t="shared" si="231"/>
        <v>#N/A</v>
      </c>
      <c r="AW421" s="37"/>
    </row>
    <row r="422" spans="5:49">
      <c r="E422" s="37"/>
      <c r="F422" s="37">
        <v>418</v>
      </c>
      <c r="G422" s="37">
        <v>8194.64219627083</v>
      </c>
      <c r="H422" s="37">
        <v>8194.64219627083</v>
      </c>
      <c r="I422" s="52">
        <v>0.12203095340209902</v>
      </c>
      <c r="L422" s="37">
        <f t="shared" si="215"/>
        <v>0</v>
      </c>
      <c r="M422" s="37">
        <f t="shared" si="205"/>
        <v>0</v>
      </c>
      <c r="N422" s="37">
        <f t="shared" si="206"/>
        <v>1</v>
      </c>
      <c r="O422" s="37">
        <f t="shared" si="207"/>
        <v>0</v>
      </c>
      <c r="Q422" s="37">
        <f t="shared" si="216"/>
        <v>2</v>
      </c>
      <c r="R422" s="37">
        <f t="shared" si="217"/>
        <v>0</v>
      </c>
      <c r="S422" s="37">
        <f t="shared" si="208"/>
        <v>2</v>
      </c>
      <c r="V422" s="37">
        <f t="shared" si="218"/>
        <v>0</v>
      </c>
      <c r="W422" s="37">
        <f t="shared" si="209"/>
        <v>0</v>
      </c>
      <c r="X422" s="37">
        <f t="shared" si="219"/>
        <v>0.99999999999998679</v>
      </c>
      <c r="Y422" s="37">
        <f t="shared" si="220"/>
        <v>0</v>
      </c>
      <c r="AA422" s="37">
        <f t="shared" si="221"/>
        <v>1.9999999999999831</v>
      </c>
      <c r="AB422" s="37">
        <f t="shared" si="222"/>
        <v>0</v>
      </c>
      <c r="AC422" s="37">
        <f t="shared" si="210"/>
        <v>1.9999999999999831</v>
      </c>
      <c r="AE422" s="36">
        <v>0</v>
      </c>
      <c r="AF422" s="36">
        <f t="shared" si="223"/>
        <v>0</v>
      </c>
      <c r="AG422" s="36">
        <f t="shared" si="211"/>
        <v>6.0205999132796242</v>
      </c>
      <c r="AI422" s="36">
        <f t="shared" si="224"/>
        <v>-3.182280639625853E-14</v>
      </c>
      <c r="AJ422" s="36">
        <f t="shared" si="225"/>
        <v>-1.1475496851984192E-13</v>
      </c>
      <c r="AK422" s="36">
        <f t="shared" si="226"/>
        <v>6.0205999132795505</v>
      </c>
      <c r="AM422" s="36">
        <f t="shared" si="227"/>
        <v>0</v>
      </c>
      <c r="AN422" s="36">
        <f t="shared" si="212"/>
        <v>6.0205999132796242</v>
      </c>
      <c r="AO422" s="36" t="e">
        <f t="shared" si="213"/>
        <v>#N/A</v>
      </c>
      <c r="AP422" s="36" t="e">
        <f t="shared" si="214"/>
        <v>#N/A</v>
      </c>
      <c r="AR422" s="36">
        <f t="shared" si="228"/>
        <v>0</v>
      </c>
      <c r="AS422" s="36">
        <f t="shared" si="229"/>
        <v>6.0205999132795505</v>
      </c>
      <c r="AT422" s="36" t="e">
        <f t="shared" si="230"/>
        <v>#N/A</v>
      </c>
      <c r="AU422" s="36" t="e">
        <f t="shared" si="231"/>
        <v>#N/A</v>
      </c>
      <c r="AW422" s="37"/>
    </row>
    <row r="423" spans="5:49">
      <c r="E423" s="37"/>
      <c r="F423" s="49">
        <v>419</v>
      </c>
      <c r="G423" s="49">
        <v>8313.4252399546276</v>
      </c>
      <c r="H423" s="49">
        <v>8313.4252399546276</v>
      </c>
      <c r="I423" s="49">
        <v>0.12028736304669743</v>
      </c>
      <c r="K423" s="49"/>
      <c r="L423" s="49">
        <f t="shared" si="215"/>
        <v>0</v>
      </c>
      <c r="M423" s="49">
        <f t="shared" si="205"/>
        <v>0</v>
      </c>
      <c r="N423" s="49">
        <f t="shared" si="206"/>
        <v>1</v>
      </c>
      <c r="O423" s="49">
        <f t="shared" si="207"/>
        <v>0</v>
      </c>
      <c r="Q423" s="49">
        <f t="shared" si="216"/>
        <v>2</v>
      </c>
      <c r="R423" s="49">
        <f t="shared" si="217"/>
        <v>0</v>
      </c>
      <c r="S423" s="49">
        <f t="shared" si="208"/>
        <v>2</v>
      </c>
      <c r="U423" s="49"/>
      <c r="V423" s="49">
        <f t="shared" si="218"/>
        <v>0</v>
      </c>
      <c r="W423" s="49">
        <f t="shared" si="209"/>
        <v>0</v>
      </c>
      <c r="X423" s="49">
        <f t="shared" si="219"/>
        <v>0.99999999999998679</v>
      </c>
      <c r="Y423" s="49">
        <f t="shared" si="220"/>
        <v>0</v>
      </c>
      <c r="AA423" s="49">
        <f t="shared" si="221"/>
        <v>1.9999999999999831</v>
      </c>
      <c r="AB423" s="49">
        <f t="shared" si="222"/>
        <v>0</v>
      </c>
      <c r="AC423" s="49">
        <f t="shared" si="210"/>
        <v>1.9999999999999831</v>
      </c>
      <c r="AE423" s="53">
        <v>0</v>
      </c>
      <c r="AF423" s="53">
        <f t="shared" si="223"/>
        <v>0</v>
      </c>
      <c r="AG423" s="53">
        <f t="shared" si="211"/>
        <v>6.0205999132796242</v>
      </c>
      <c r="AI423" s="53">
        <f t="shared" si="224"/>
        <v>-3.182280639625853E-14</v>
      </c>
      <c r="AJ423" s="53">
        <f t="shared" si="225"/>
        <v>-1.1475496851984192E-13</v>
      </c>
      <c r="AK423" s="53">
        <f t="shared" si="226"/>
        <v>6.0205999132795505</v>
      </c>
      <c r="AM423" s="53">
        <f t="shared" si="227"/>
        <v>0</v>
      </c>
      <c r="AN423" s="53">
        <f t="shared" si="212"/>
        <v>6.0205999132796242</v>
      </c>
      <c r="AO423" s="53" t="e">
        <f t="shared" si="213"/>
        <v>#N/A</v>
      </c>
      <c r="AP423" s="53" t="e">
        <f t="shared" si="214"/>
        <v>#N/A</v>
      </c>
      <c r="AR423" s="53">
        <f t="shared" si="228"/>
        <v>0</v>
      </c>
      <c r="AS423" s="53">
        <f t="shared" si="229"/>
        <v>6.0205999132795505</v>
      </c>
      <c r="AT423" s="53" t="e">
        <f t="shared" si="230"/>
        <v>#N/A</v>
      </c>
      <c r="AU423" s="53" t="e">
        <f t="shared" si="231"/>
        <v>#N/A</v>
      </c>
      <c r="AW423" s="37"/>
    </row>
    <row r="424" spans="5:49">
      <c r="E424" s="37"/>
      <c r="F424" s="37">
        <v>420</v>
      </c>
      <c r="G424" s="37">
        <v>8433.9300685716516</v>
      </c>
      <c r="H424" s="37">
        <v>8433.9300685716516</v>
      </c>
      <c r="I424" s="52">
        <v>0.11856868528308268</v>
      </c>
      <c r="L424" s="37">
        <f t="shared" si="215"/>
        <v>0</v>
      </c>
      <c r="M424" s="37">
        <f t="shared" si="205"/>
        <v>0</v>
      </c>
      <c r="N424" s="37">
        <f t="shared" si="206"/>
        <v>1</v>
      </c>
      <c r="O424" s="37">
        <f t="shared" si="207"/>
        <v>0</v>
      </c>
      <c r="Q424" s="37">
        <f t="shared" si="216"/>
        <v>2</v>
      </c>
      <c r="R424" s="37">
        <f t="shared" si="217"/>
        <v>0</v>
      </c>
      <c r="S424" s="37">
        <f t="shared" si="208"/>
        <v>2</v>
      </c>
      <c r="V424" s="37">
        <f t="shared" si="218"/>
        <v>0</v>
      </c>
      <c r="W424" s="37">
        <f t="shared" si="209"/>
        <v>0</v>
      </c>
      <c r="X424" s="37">
        <f t="shared" si="219"/>
        <v>0.99999999999998679</v>
      </c>
      <c r="Y424" s="37">
        <f t="shared" si="220"/>
        <v>0</v>
      </c>
      <c r="AA424" s="37">
        <f t="shared" si="221"/>
        <v>1.9999999999999831</v>
      </c>
      <c r="AB424" s="37">
        <f t="shared" si="222"/>
        <v>0</v>
      </c>
      <c r="AC424" s="37">
        <f t="shared" si="210"/>
        <v>1.9999999999999831</v>
      </c>
      <c r="AE424" s="36">
        <v>0</v>
      </c>
      <c r="AF424" s="36">
        <f t="shared" si="223"/>
        <v>0</v>
      </c>
      <c r="AG424" s="36">
        <f t="shared" si="211"/>
        <v>6.0205999132796242</v>
      </c>
      <c r="AI424" s="36">
        <f t="shared" si="224"/>
        <v>-3.182280639625853E-14</v>
      </c>
      <c r="AJ424" s="36">
        <f t="shared" si="225"/>
        <v>-1.1475496851984192E-13</v>
      </c>
      <c r="AK424" s="36">
        <f t="shared" si="226"/>
        <v>6.0205999132795505</v>
      </c>
      <c r="AM424" s="36">
        <f t="shared" si="227"/>
        <v>0</v>
      </c>
      <c r="AN424" s="36">
        <f t="shared" si="212"/>
        <v>6.0205999132796242</v>
      </c>
      <c r="AO424" s="36" t="e">
        <f t="shared" si="213"/>
        <v>#N/A</v>
      </c>
      <c r="AP424" s="36" t="e">
        <f t="shared" si="214"/>
        <v>#N/A</v>
      </c>
      <c r="AR424" s="36">
        <f t="shared" si="228"/>
        <v>0</v>
      </c>
      <c r="AS424" s="36">
        <f t="shared" si="229"/>
        <v>6.0205999132795505</v>
      </c>
      <c r="AT424" s="36" t="e">
        <f t="shared" si="230"/>
        <v>#N/A</v>
      </c>
      <c r="AU424" s="36" t="e">
        <f t="shared" si="231"/>
        <v>#N/A</v>
      </c>
      <c r="AW424" s="37"/>
    </row>
    <row r="425" spans="5:49">
      <c r="E425" s="37"/>
      <c r="F425" s="49">
        <v>421</v>
      </c>
      <c r="G425" s="49">
        <v>8556.1816397527655</v>
      </c>
      <c r="H425" s="49">
        <v>8556.1816397527655</v>
      </c>
      <c r="I425" s="49">
        <v>0.11687456415767436</v>
      </c>
      <c r="K425" s="49"/>
      <c r="L425" s="49">
        <f t="shared" si="215"/>
        <v>0</v>
      </c>
      <c r="M425" s="49">
        <f t="shared" si="205"/>
        <v>0</v>
      </c>
      <c r="N425" s="49">
        <f t="shared" si="206"/>
        <v>1</v>
      </c>
      <c r="O425" s="49">
        <f t="shared" si="207"/>
        <v>0</v>
      </c>
      <c r="Q425" s="49">
        <f t="shared" si="216"/>
        <v>2</v>
      </c>
      <c r="R425" s="49">
        <f t="shared" si="217"/>
        <v>0</v>
      </c>
      <c r="S425" s="49">
        <f t="shared" si="208"/>
        <v>2</v>
      </c>
      <c r="U425" s="49"/>
      <c r="V425" s="49">
        <f t="shared" si="218"/>
        <v>0</v>
      </c>
      <c r="W425" s="49">
        <f t="shared" si="209"/>
        <v>0</v>
      </c>
      <c r="X425" s="49">
        <f t="shared" si="219"/>
        <v>0.99999999999998679</v>
      </c>
      <c r="Y425" s="49">
        <f t="shared" si="220"/>
        <v>0</v>
      </c>
      <c r="AA425" s="49">
        <f t="shared" si="221"/>
        <v>1.9999999999999831</v>
      </c>
      <c r="AB425" s="49">
        <f t="shared" si="222"/>
        <v>0</v>
      </c>
      <c r="AC425" s="49">
        <f t="shared" si="210"/>
        <v>1.9999999999999831</v>
      </c>
      <c r="AE425" s="53">
        <v>0</v>
      </c>
      <c r="AF425" s="53">
        <f t="shared" si="223"/>
        <v>0</v>
      </c>
      <c r="AG425" s="53">
        <f t="shared" si="211"/>
        <v>6.0205999132796242</v>
      </c>
      <c r="AI425" s="53">
        <f t="shared" si="224"/>
        <v>-3.182280639625853E-14</v>
      </c>
      <c r="AJ425" s="53">
        <f t="shared" si="225"/>
        <v>-1.1475496851984192E-13</v>
      </c>
      <c r="AK425" s="53">
        <f t="shared" si="226"/>
        <v>6.0205999132795505</v>
      </c>
      <c r="AM425" s="53">
        <f t="shared" si="227"/>
        <v>0</v>
      </c>
      <c r="AN425" s="53">
        <f t="shared" si="212"/>
        <v>6.0205999132796242</v>
      </c>
      <c r="AO425" s="53" t="e">
        <f t="shared" si="213"/>
        <v>#N/A</v>
      </c>
      <c r="AP425" s="53" t="e">
        <f t="shared" si="214"/>
        <v>#N/A</v>
      </c>
      <c r="AR425" s="53">
        <f t="shared" si="228"/>
        <v>0</v>
      </c>
      <c r="AS425" s="53">
        <f t="shared" si="229"/>
        <v>6.0205999132795505</v>
      </c>
      <c r="AT425" s="53" t="e">
        <f t="shared" si="230"/>
        <v>#N/A</v>
      </c>
      <c r="AU425" s="53" t="e">
        <f t="shared" si="231"/>
        <v>#N/A</v>
      </c>
      <c r="AW425" s="37"/>
    </row>
    <row r="426" spans="5:49">
      <c r="E426" s="37"/>
      <c r="F426" s="37">
        <v>422</v>
      </c>
      <c r="G426" s="37">
        <v>8680.205272894882</v>
      </c>
      <c r="H426" s="37">
        <v>8680.205272894882</v>
      </c>
      <c r="I426" s="52">
        <v>0.11520464880279221</v>
      </c>
      <c r="L426" s="37">
        <f t="shared" si="215"/>
        <v>0</v>
      </c>
      <c r="M426" s="37">
        <f t="shared" si="205"/>
        <v>0</v>
      </c>
      <c r="N426" s="37">
        <f t="shared" si="206"/>
        <v>1</v>
      </c>
      <c r="O426" s="37">
        <f t="shared" si="207"/>
        <v>0</v>
      </c>
      <c r="Q426" s="37">
        <f t="shared" si="216"/>
        <v>2</v>
      </c>
      <c r="R426" s="37">
        <f t="shared" si="217"/>
        <v>0</v>
      </c>
      <c r="S426" s="37">
        <f t="shared" si="208"/>
        <v>2</v>
      </c>
      <c r="V426" s="37">
        <f t="shared" si="218"/>
        <v>0</v>
      </c>
      <c r="W426" s="37">
        <f t="shared" si="209"/>
        <v>0</v>
      </c>
      <c r="X426" s="37">
        <f t="shared" si="219"/>
        <v>0.99999999999998679</v>
      </c>
      <c r="Y426" s="37">
        <f t="shared" si="220"/>
        <v>0</v>
      </c>
      <c r="AA426" s="37">
        <f t="shared" si="221"/>
        <v>1.9999999999999831</v>
      </c>
      <c r="AB426" s="37">
        <f t="shared" si="222"/>
        <v>0</v>
      </c>
      <c r="AC426" s="37">
        <f t="shared" si="210"/>
        <v>1.9999999999999831</v>
      </c>
      <c r="AE426" s="36">
        <v>0</v>
      </c>
      <c r="AF426" s="36">
        <f t="shared" si="223"/>
        <v>0</v>
      </c>
      <c r="AG426" s="36">
        <f t="shared" si="211"/>
        <v>6.0205999132796242</v>
      </c>
      <c r="AI426" s="36">
        <f t="shared" si="224"/>
        <v>-3.182280639625853E-14</v>
      </c>
      <c r="AJ426" s="36">
        <f t="shared" si="225"/>
        <v>-1.1475496851984192E-13</v>
      </c>
      <c r="AK426" s="36">
        <f t="shared" si="226"/>
        <v>6.0205999132795505</v>
      </c>
      <c r="AM426" s="36">
        <f t="shared" si="227"/>
        <v>0</v>
      </c>
      <c r="AN426" s="36">
        <f t="shared" si="212"/>
        <v>6.0205999132796242</v>
      </c>
      <c r="AO426" s="36" t="e">
        <f t="shared" si="213"/>
        <v>#N/A</v>
      </c>
      <c r="AP426" s="36" t="e">
        <f t="shared" si="214"/>
        <v>#N/A</v>
      </c>
      <c r="AR426" s="36">
        <f t="shared" si="228"/>
        <v>0</v>
      </c>
      <c r="AS426" s="36">
        <f t="shared" si="229"/>
        <v>6.0205999132795505</v>
      </c>
      <c r="AT426" s="36" t="e">
        <f t="shared" si="230"/>
        <v>#N/A</v>
      </c>
      <c r="AU426" s="36" t="e">
        <f t="shared" si="231"/>
        <v>#N/A</v>
      </c>
      <c r="AW426" s="37"/>
    </row>
    <row r="427" spans="5:49">
      <c r="E427" s="37"/>
      <c r="F427" s="49">
        <v>423</v>
      </c>
      <c r="G427" s="49">
        <v>8806.0266544048336</v>
      </c>
      <c r="H427" s="49">
        <v>8806.0266544048336</v>
      </c>
      <c r="I427" s="49">
        <v>0.1135585933639882</v>
      </c>
      <c r="K427" s="49"/>
      <c r="L427" s="49">
        <f t="shared" si="215"/>
        <v>0</v>
      </c>
      <c r="M427" s="49">
        <f t="shared" si="205"/>
        <v>0</v>
      </c>
      <c r="N427" s="49">
        <f t="shared" si="206"/>
        <v>1</v>
      </c>
      <c r="O427" s="49">
        <f t="shared" si="207"/>
        <v>0</v>
      </c>
      <c r="Q427" s="49">
        <f t="shared" si="216"/>
        <v>2</v>
      </c>
      <c r="R427" s="49">
        <f t="shared" si="217"/>
        <v>0</v>
      </c>
      <c r="S427" s="49">
        <f t="shared" si="208"/>
        <v>2</v>
      </c>
      <c r="U427" s="49"/>
      <c r="V427" s="49">
        <f t="shared" si="218"/>
        <v>0</v>
      </c>
      <c r="W427" s="49">
        <f t="shared" si="209"/>
        <v>0</v>
      </c>
      <c r="X427" s="49">
        <f t="shared" si="219"/>
        <v>0.99999999999998679</v>
      </c>
      <c r="Y427" s="49">
        <f t="shared" si="220"/>
        <v>0</v>
      </c>
      <c r="AA427" s="49">
        <f t="shared" si="221"/>
        <v>1.9999999999999831</v>
      </c>
      <c r="AB427" s="49">
        <f t="shared" si="222"/>
        <v>0</v>
      </c>
      <c r="AC427" s="49">
        <f t="shared" si="210"/>
        <v>1.9999999999999831</v>
      </c>
      <c r="AE427" s="53">
        <v>0</v>
      </c>
      <c r="AF427" s="53">
        <f t="shared" si="223"/>
        <v>0</v>
      </c>
      <c r="AG427" s="53">
        <f t="shared" si="211"/>
        <v>6.0205999132796242</v>
      </c>
      <c r="AI427" s="53">
        <f t="shared" si="224"/>
        <v>-3.182280639625853E-14</v>
      </c>
      <c r="AJ427" s="53">
        <f t="shared" si="225"/>
        <v>-1.1475496851984192E-13</v>
      </c>
      <c r="AK427" s="53">
        <f t="shared" si="226"/>
        <v>6.0205999132795505</v>
      </c>
      <c r="AM427" s="53">
        <f t="shared" si="227"/>
        <v>0</v>
      </c>
      <c r="AN427" s="53">
        <f t="shared" si="212"/>
        <v>6.0205999132796242</v>
      </c>
      <c r="AO427" s="53" t="e">
        <f t="shared" si="213"/>
        <v>#N/A</v>
      </c>
      <c r="AP427" s="53" t="e">
        <f t="shared" si="214"/>
        <v>#N/A</v>
      </c>
      <c r="AR427" s="53">
        <f t="shared" si="228"/>
        <v>0</v>
      </c>
      <c r="AS427" s="53">
        <f t="shared" si="229"/>
        <v>6.0205999132795505</v>
      </c>
      <c r="AT427" s="53" t="e">
        <f t="shared" si="230"/>
        <v>#N/A</v>
      </c>
      <c r="AU427" s="53" t="e">
        <f t="shared" si="231"/>
        <v>#N/A</v>
      </c>
      <c r="AW427" s="37"/>
    </row>
    <row r="428" spans="5:49">
      <c r="E428" s="37"/>
      <c r="F428" s="37">
        <v>424</v>
      </c>
      <c r="G428" s="37">
        <v>8933.6718430192668</v>
      </c>
      <c r="H428" s="37">
        <v>8933.6718430192668</v>
      </c>
      <c r="I428" s="52">
        <v>0.11193605692841692</v>
      </c>
      <c r="L428" s="37">
        <f t="shared" si="215"/>
        <v>0</v>
      </c>
      <c r="M428" s="37">
        <f t="shared" si="205"/>
        <v>0</v>
      </c>
      <c r="N428" s="37">
        <f t="shared" si="206"/>
        <v>1</v>
      </c>
      <c r="O428" s="37">
        <f t="shared" si="207"/>
        <v>0</v>
      </c>
      <c r="Q428" s="37">
        <f t="shared" si="216"/>
        <v>2</v>
      </c>
      <c r="R428" s="37">
        <f t="shared" si="217"/>
        <v>0</v>
      </c>
      <c r="S428" s="37">
        <f t="shared" si="208"/>
        <v>2</v>
      </c>
      <c r="V428" s="37">
        <f t="shared" si="218"/>
        <v>0</v>
      </c>
      <c r="W428" s="37">
        <f t="shared" si="209"/>
        <v>0</v>
      </c>
      <c r="X428" s="37">
        <f t="shared" si="219"/>
        <v>0.99999999999998679</v>
      </c>
      <c r="Y428" s="37">
        <f t="shared" si="220"/>
        <v>0</v>
      </c>
      <c r="AA428" s="37">
        <f t="shared" si="221"/>
        <v>1.9999999999999831</v>
      </c>
      <c r="AB428" s="37">
        <f t="shared" si="222"/>
        <v>0</v>
      </c>
      <c r="AC428" s="37">
        <f t="shared" si="210"/>
        <v>1.9999999999999831</v>
      </c>
      <c r="AE428" s="36">
        <v>0</v>
      </c>
      <c r="AF428" s="36">
        <f t="shared" si="223"/>
        <v>0</v>
      </c>
      <c r="AG428" s="36">
        <f t="shared" si="211"/>
        <v>6.0205999132796242</v>
      </c>
      <c r="AI428" s="36">
        <f t="shared" si="224"/>
        <v>-3.182280639625853E-14</v>
      </c>
      <c r="AJ428" s="36">
        <f t="shared" si="225"/>
        <v>-1.1475496851984192E-13</v>
      </c>
      <c r="AK428" s="36">
        <f t="shared" si="226"/>
        <v>6.0205999132795505</v>
      </c>
      <c r="AM428" s="36">
        <f t="shared" si="227"/>
        <v>0</v>
      </c>
      <c r="AN428" s="36">
        <f t="shared" si="212"/>
        <v>6.0205999132796242</v>
      </c>
      <c r="AO428" s="36" t="e">
        <f t="shared" si="213"/>
        <v>#N/A</v>
      </c>
      <c r="AP428" s="36" t="e">
        <f t="shared" si="214"/>
        <v>#N/A</v>
      </c>
      <c r="AR428" s="36">
        <f t="shared" si="228"/>
        <v>0</v>
      </c>
      <c r="AS428" s="36">
        <f t="shared" si="229"/>
        <v>6.0205999132795505</v>
      </c>
      <c r="AT428" s="36" t="e">
        <f t="shared" si="230"/>
        <v>#N/A</v>
      </c>
      <c r="AU428" s="36" t="e">
        <f t="shared" si="231"/>
        <v>#N/A</v>
      </c>
      <c r="AW428" s="37"/>
    </row>
    <row r="429" spans="5:49">
      <c r="E429" s="37"/>
      <c r="F429" s="49">
        <v>425</v>
      </c>
      <c r="G429" s="49">
        <v>9063.1672752016384</v>
      </c>
      <c r="H429" s="49">
        <v>9063.1672752016384</v>
      </c>
      <c r="I429" s="49">
        <v>0.11033670345422945</v>
      </c>
      <c r="K429" s="49"/>
      <c r="L429" s="49">
        <f t="shared" si="215"/>
        <v>0</v>
      </c>
      <c r="M429" s="49">
        <f t="shared" si="205"/>
        <v>0</v>
      </c>
      <c r="N429" s="49">
        <f t="shared" si="206"/>
        <v>1</v>
      </c>
      <c r="O429" s="49">
        <f t="shared" si="207"/>
        <v>0</v>
      </c>
      <c r="Q429" s="49">
        <f t="shared" si="216"/>
        <v>2</v>
      </c>
      <c r="R429" s="49">
        <f t="shared" si="217"/>
        <v>0</v>
      </c>
      <c r="S429" s="49">
        <f t="shared" si="208"/>
        <v>2</v>
      </c>
      <c r="U429" s="49"/>
      <c r="V429" s="49">
        <f t="shared" si="218"/>
        <v>0</v>
      </c>
      <c r="W429" s="49">
        <f t="shared" si="209"/>
        <v>0</v>
      </c>
      <c r="X429" s="49">
        <f t="shared" si="219"/>
        <v>0.99999999999998679</v>
      </c>
      <c r="Y429" s="49">
        <f t="shared" si="220"/>
        <v>0</v>
      </c>
      <c r="AA429" s="49">
        <f t="shared" si="221"/>
        <v>1.9999999999999831</v>
      </c>
      <c r="AB429" s="49">
        <f t="shared" si="222"/>
        <v>0</v>
      </c>
      <c r="AC429" s="49">
        <f t="shared" si="210"/>
        <v>1.9999999999999831</v>
      </c>
      <c r="AE429" s="53">
        <v>0</v>
      </c>
      <c r="AF429" s="53">
        <f t="shared" si="223"/>
        <v>0</v>
      </c>
      <c r="AG429" s="53">
        <f t="shared" si="211"/>
        <v>6.0205999132796242</v>
      </c>
      <c r="AI429" s="53">
        <f t="shared" si="224"/>
        <v>-3.182280639625853E-14</v>
      </c>
      <c r="AJ429" s="53">
        <f t="shared" si="225"/>
        <v>-1.1475496851984192E-13</v>
      </c>
      <c r="AK429" s="53">
        <f t="shared" si="226"/>
        <v>6.0205999132795505</v>
      </c>
      <c r="AM429" s="53">
        <f t="shared" si="227"/>
        <v>0</v>
      </c>
      <c r="AN429" s="53">
        <f t="shared" si="212"/>
        <v>6.0205999132796242</v>
      </c>
      <c r="AO429" s="53" t="e">
        <f t="shared" si="213"/>
        <v>#N/A</v>
      </c>
      <c r="AP429" s="53" t="e">
        <f t="shared" si="214"/>
        <v>#N/A</v>
      </c>
      <c r="AR429" s="53">
        <f t="shared" si="228"/>
        <v>0</v>
      </c>
      <c r="AS429" s="53">
        <f t="shared" si="229"/>
        <v>6.0205999132795505</v>
      </c>
      <c r="AT429" s="53" t="e">
        <f t="shared" si="230"/>
        <v>#N/A</v>
      </c>
      <c r="AU429" s="53" t="e">
        <f t="shared" si="231"/>
        <v>#N/A</v>
      </c>
      <c r="AW429" s="37"/>
    </row>
    <row r="430" spans="5:49">
      <c r="E430" s="37"/>
      <c r="F430" s="37">
        <v>426</v>
      </c>
      <c r="G430" s="37">
        <v>9194.5397706174554</v>
      </c>
      <c r="H430" s="37">
        <v>9194.5397706174554</v>
      </c>
      <c r="I430" s="52">
        <v>0.108760201700976</v>
      </c>
      <c r="L430" s="37">
        <f t="shared" si="215"/>
        <v>0</v>
      </c>
      <c r="M430" s="37">
        <f t="shared" si="205"/>
        <v>0</v>
      </c>
      <c r="N430" s="37">
        <f t="shared" si="206"/>
        <v>1</v>
      </c>
      <c r="O430" s="37">
        <f t="shared" si="207"/>
        <v>0</v>
      </c>
      <c r="Q430" s="37">
        <f t="shared" si="216"/>
        <v>2</v>
      </c>
      <c r="R430" s="37">
        <f t="shared" si="217"/>
        <v>0</v>
      </c>
      <c r="S430" s="37">
        <f t="shared" si="208"/>
        <v>2</v>
      </c>
      <c r="V430" s="37">
        <f t="shared" si="218"/>
        <v>0</v>
      </c>
      <c r="W430" s="37">
        <f t="shared" si="209"/>
        <v>0</v>
      </c>
      <c r="X430" s="37">
        <f t="shared" si="219"/>
        <v>0.99999999999998679</v>
      </c>
      <c r="Y430" s="37">
        <f t="shared" si="220"/>
        <v>0</v>
      </c>
      <c r="AA430" s="37">
        <f t="shared" si="221"/>
        <v>1.9999999999999831</v>
      </c>
      <c r="AB430" s="37">
        <f t="shared" si="222"/>
        <v>0</v>
      </c>
      <c r="AC430" s="37">
        <f t="shared" si="210"/>
        <v>1.9999999999999831</v>
      </c>
      <c r="AE430" s="36">
        <v>0</v>
      </c>
      <c r="AF430" s="36">
        <f t="shared" si="223"/>
        <v>0</v>
      </c>
      <c r="AG430" s="36">
        <f t="shared" si="211"/>
        <v>6.0205999132796242</v>
      </c>
      <c r="AI430" s="36">
        <f t="shared" si="224"/>
        <v>-3.182280639625853E-14</v>
      </c>
      <c r="AJ430" s="36">
        <f t="shared" si="225"/>
        <v>-1.1475496851984192E-13</v>
      </c>
      <c r="AK430" s="36">
        <f t="shared" si="226"/>
        <v>6.0205999132795505</v>
      </c>
      <c r="AM430" s="36">
        <f t="shared" si="227"/>
        <v>0</v>
      </c>
      <c r="AN430" s="36">
        <f t="shared" si="212"/>
        <v>6.0205999132796242</v>
      </c>
      <c r="AO430" s="36" t="e">
        <f t="shared" si="213"/>
        <v>#N/A</v>
      </c>
      <c r="AP430" s="36" t="e">
        <f t="shared" si="214"/>
        <v>#N/A</v>
      </c>
      <c r="AR430" s="36">
        <f t="shared" si="228"/>
        <v>0</v>
      </c>
      <c r="AS430" s="36">
        <f t="shared" si="229"/>
        <v>6.0205999132795505</v>
      </c>
      <c r="AT430" s="36" t="e">
        <f t="shared" si="230"/>
        <v>#N/A</v>
      </c>
      <c r="AU430" s="36" t="e">
        <f t="shared" si="231"/>
        <v>#N/A</v>
      </c>
      <c r="AW430" s="37"/>
    </row>
    <row r="431" spans="5:49">
      <c r="E431" s="37"/>
      <c r="F431" s="49">
        <v>427</v>
      </c>
      <c r="G431" s="49">
        <v>9327.8165376888228</v>
      </c>
      <c r="H431" s="49">
        <v>9327.8165376888228</v>
      </c>
      <c r="I431" s="49">
        <v>0.10720622516100349</v>
      </c>
      <c r="K431" s="49"/>
      <c r="L431" s="49">
        <f t="shared" si="215"/>
        <v>0</v>
      </c>
      <c r="M431" s="49">
        <f t="shared" si="205"/>
        <v>0</v>
      </c>
      <c r="N431" s="49">
        <f t="shared" si="206"/>
        <v>1</v>
      </c>
      <c r="O431" s="49">
        <f t="shared" si="207"/>
        <v>0</v>
      </c>
      <c r="Q431" s="49">
        <f t="shared" si="216"/>
        <v>2</v>
      </c>
      <c r="R431" s="49">
        <f t="shared" si="217"/>
        <v>0</v>
      </c>
      <c r="S431" s="49">
        <f t="shared" si="208"/>
        <v>2</v>
      </c>
      <c r="U431" s="49"/>
      <c r="V431" s="49">
        <f t="shared" si="218"/>
        <v>0</v>
      </c>
      <c r="W431" s="49">
        <f t="shared" si="209"/>
        <v>0</v>
      </c>
      <c r="X431" s="49">
        <f t="shared" si="219"/>
        <v>0.99999999999998679</v>
      </c>
      <c r="Y431" s="49">
        <f t="shared" si="220"/>
        <v>0</v>
      </c>
      <c r="AA431" s="49">
        <f t="shared" si="221"/>
        <v>1.9999999999999831</v>
      </c>
      <c r="AB431" s="49">
        <f t="shared" si="222"/>
        <v>0</v>
      </c>
      <c r="AC431" s="49">
        <f t="shared" si="210"/>
        <v>1.9999999999999831</v>
      </c>
      <c r="AE431" s="53">
        <v>0</v>
      </c>
      <c r="AF431" s="53">
        <f t="shared" si="223"/>
        <v>0</v>
      </c>
      <c r="AG431" s="53">
        <f t="shared" si="211"/>
        <v>6.0205999132796242</v>
      </c>
      <c r="AI431" s="53">
        <f t="shared" si="224"/>
        <v>-3.182280639625853E-14</v>
      </c>
      <c r="AJ431" s="53">
        <f t="shared" si="225"/>
        <v>-1.1475496851984192E-13</v>
      </c>
      <c r="AK431" s="53">
        <f t="shared" si="226"/>
        <v>6.0205999132795505</v>
      </c>
      <c r="AM431" s="53">
        <f t="shared" si="227"/>
        <v>0</v>
      </c>
      <c r="AN431" s="53">
        <f t="shared" si="212"/>
        <v>6.0205999132796242</v>
      </c>
      <c r="AO431" s="53" t="e">
        <f t="shared" si="213"/>
        <v>#N/A</v>
      </c>
      <c r="AP431" s="53" t="e">
        <f t="shared" si="214"/>
        <v>#N/A</v>
      </c>
      <c r="AR431" s="53">
        <f t="shared" si="228"/>
        <v>0</v>
      </c>
      <c r="AS431" s="53">
        <f t="shared" si="229"/>
        <v>6.0205999132795505</v>
      </c>
      <c r="AT431" s="53" t="e">
        <f t="shared" si="230"/>
        <v>#N/A</v>
      </c>
      <c r="AU431" s="53" t="e">
        <f t="shared" si="231"/>
        <v>#N/A</v>
      </c>
      <c r="AW431" s="37"/>
    </row>
    <row r="432" spans="5:49">
      <c r="E432" s="37"/>
      <c r="F432" s="37">
        <v>428</v>
      </c>
      <c r="G432" s="37">
        <v>9463.0251792296112</v>
      </c>
      <c r="H432" s="37">
        <v>9463.0251792296112</v>
      </c>
      <c r="I432" s="52">
        <v>0.10567445199183233</v>
      </c>
      <c r="L432" s="37">
        <f t="shared" si="215"/>
        <v>0</v>
      </c>
      <c r="M432" s="37">
        <f t="shared" si="205"/>
        <v>0</v>
      </c>
      <c r="N432" s="37">
        <f t="shared" si="206"/>
        <v>1</v>
      </c>
      <c r="O432" s="37">
        <f t="shared" si="207"/>
        <v>0</v>
      </c>
      <c r="Q432" s="37">
        <f t="shared" si="216"/>
        <v>2</v>
      </c>
      <c r="R432" s="37">
        <f t="shared" si="217"/>
        <v>0</v>
      </c>
      <c r="S432" s="37">
        <f t="shared" si="208"/>
        <v>2</v>
      </c>
      <c r="V432" s="37">
        <f t="shared" si="218"/>
        <v>0</v>
      </c>
      <c r="W432" s="37">
        <f t="shared" si="209"/>
        <v>0</v>
      </c>
      <c r="X432" s="37">
        <f t="shared" si="219"/>
        <v>0.99999999999998679</v>
      </c>
      <c r="Y432" s="37">
        <f t="shared" si="220"/>
        <v>0</v>
      </c>
      <c r="AA432" s="37">
        <f t="shared" si="221"/>
        <v>1.9999999999999831</v>
      </c>
      <c r="AB432" s="37">
        <f t="shared" si="222"/>
        <v>0</v>
      </c>
      <c r="AC432" s="37">
        <f t="shared" si="210"/>
        <v>1.9999999999999831</v>
      </c>
      <c r="AE432" s="36">
        <v>0</v>
      </c>
      <c r="AF432" s="36">
        <f t="shared" si="223"/>
        <v>0</v>
      </c>
      <c r="AG432" s="36">
        <f t="shared" si="211"/>
        <v>6.0205999132796242</v>
      </c>
      <c r="AI432" s="36">
        <f t="shared" si="224"/>
        <v>-3.182280639625853E-14</v>
      </c>
      <c r="AJ432" s="36">
        <f t="shared" si="225"/>
        <v>-1.1475496851984192E-13</v>
      </c>
      <c r="AK432" s="36">
        <f t="shared" si="226"/>
        <v>6.0205999132795505</v>
      </c>
      <c r="AM432" s="36">
        <f t="shared" si="227"/>
        <v>0</v>
      </c>
      <c r="AN432" s="36">
        <f t="shared" si="212"/>
        <v>6.0205999132796242</v>
      </c>
      <c r="AO432" s="36" t="e">
        <f t="shared" si="213"/>
        <v>#N/A</v>
      </c>
      <c r="AP432" s="36" t="e">
        <f t="shared" si="214"/>
        <v>#N/A</v>
      </c>
      <c r="AR432" s="36">
        <f t="shared" si="228"/>
        <v>0</v>
      </c>
      <c r="AS432" s="36">
        <f t="shared" si="229"/>
        <v>6.0205999132795505</v>
      </c>
      <c r="AT432" s="36" t="e">
        <f t="shared" si="230"/>
        <v>#N/A</v>
      </c>
      <c r="AU432" s="36" t="e">
        <f t="shared" si="231"/>
        <v>#N/A</v>
      </c>
      <c r="AW432" s="37"/>
    </row>
    <row r="433" spans="5:49">
      <c r="E433" s="37"/>
      <c r="F433" s="49">
        <v>429</v>
      </c>
      <c r="G433" s="49">
        <v>9600.193698162233</v>
      </c>
      <c r="H433" s="49">
        <v>9600.193698162233</v>
      </c>
      <c r="I433" s="49">
        <v>0.10416456494949995</v>
      </c>
      <c r="K433" s="49"/>
      <c r="L433" s="49">
        <f t="shared" si="215"/>
        <v>0</v>
      </c>
      <c r="M433" s="49">
        <f t="shared" si="205"/>
        <v>0</v>
      </c>
      <c r="N433" s="49">
        <f t="shared" si="206"/>
        <v>1</v>
      </c>
      <c r="O433" s="49">
        <f t="shared" si="207"/>
        <v>0</v>
      </c>
      <c r="Q433" s="49">
        <f t="shared" si="216"/>
        <v>2</v>
      </c>
      <c r="R433" s="49">
        <f t="shared" si="217"/>
        <v>0</v>
      </c>
      <c r="S433" s="49">
        <f t="shared" si="208"/>
        <v>2</v>
      </c>
      <c r="U433" s="49"/>
      <c r="V433" s="49">
        <f t="shared" si="218"/>
        <v>0</v>
      </c>
      <c r="W433" s="49">
        <f t="shared" si="209"/>
        <v>0</v>
      </c>
      <c r="X433" s="49">
        <f t="shared" si="219"/>
        <v>0.99999999999998679</v>
      </c>
      <c r="Y433" s="49">
        <f t="shared" si="220"/>
        <v>0</v>
      </c>
      <c r="AA433" s="49">
        <f t="shared" si="221"/>
        <v>1.9999999999999831</v>
      </c>
      <c r="AB433" s="49">
        <f t="shared" si="222"/>
        <v>0</v>
      </c>
      <c r="AC433" s="49">
        <f t="shared" si="210"/>
        <v>1.9999999999999831</v>
      </c>
      <c r="AE433" s="53">
        <v>0</v>
      </c>
      <c r="AF433" s="53">
        <f t="shared" si="223"/>
        <v>0</v>
      </c>
      <c r="AG433" s="53">
        <f t="shared" si="211"/>
        <v>6.0205999132796242</v>
      </c>
      <c r="AI433" s="53">
        <f t="shared" si="224"/>
        <v>-3.182280639625853E-14</v>
      </c>
      <c r="AJ433" s="53">
        <f t="shared" si="225"/>
        <v>-1.1475496851984192E-13</v>
      </c>
      <c r="AK433" s="53">
        <f t="shared" si="226"/>
        <v>6.0205999132795505</v>
      </c>
      <c r="AM433" s="53">
        <f t="shared" si="227"/>
        <v>0</v>
      </c>
      <c r="AN433" s="53">
        <f t="shared" si="212"/>
        <v>6.0205999132796242</v>
      </c>
      <c r="AO433" s="53" t="e">
        <f t="shared" si="213"/>
        <v>#N/A</v>
      </c>
      <c r="AP433" s="53" t="e">
        <f t="shared" si="214"/>
        <v>#N/A</v>
      </c>
      <c r="AR433" s="53">
        <f t="shared" si="228"/>
        <v>0</v>
      </c>
      <c r="AS433" s="53">
        <f t="shared" si="229"/>
        <v>6.0205999132795505</v>
      </c>
      <c r="AT433" s="53" t="e">
        <f t="shared" si="230"/>
        <v>#N/A</v>
      </c>
      <c r="AU433" s="53" t="e">
        <f t="shared" si="231"/>
        <v>#N/A</v>
      </c>
      <c r="AW433" s="37"/>
    </row>
    <row r="434" spans="5:49">
      <c r="E434" s="37"/>
      <c r="F434" s="37">
        <v>430</v>
      </c>
      <c r="G434" s="37">
        <v>9739.3505033172714</v>
      </c>
      <c r="H434" s="37">
        <v>9739.3505033172714</v>
      </c>
      <c r="I434" s="52">
        <v>0.10267625132285721</v>
      </c>
      <c r="L434" s="37">
        <f t="shared" si="215"/>
        <v>0</v>
      </c>
      <c r="M434" s="37">
        <f t="shared" si="205"/>
        <v>0</v>
      </c>
      <c r="N434" s="37">
        <f t="shared" si="206"/>
        <v>1</v>
      </c>
      <c r="O434" s="37">
        <f t="shared" si="207"/>
        <v>0</v>
      </c>
      <c r="Q434" s="37">
        <f t="shared" si="216"/>
        <v>2</v>
      </c>
      <c r="R434" s="37">
        <f t="shared" si="217"/>
        <v>0</v>
      </c>
      <c r="S434" s="37">
        <f t="shared" si="208"/>
        <v>2</v>
      </c>
      <c r="V434" s="37">
        <f t="shared" si="218"/>
        <v>0</v>
      </c>
      <c r="W434" s="37">
        <f t="shared" si="209"/>
        <v>0</v>
      </c>
      <c r="X434" s="37">
        <f t="shared" si="219"/>
        <v>0.99999999999998679</v>
      </c>
      <c r="Y434" s="37">
        <f t="shared" si="220"/>
        <v>0</v>
      </c>
      <c r="AA434" s="37">
        <f t="shared" si="221"/>
        <v>1.9999999999999831</v>
      </c>
      <c r="AB434" s="37">
        <f t="shared" si="222"/>
        <v>0</v>
      </c>
      <c r="AC434" s="37">
        <f t="shared" si="210"/>
        <v>1.9999999999999831</v>
      </c>
      <c r="AE434" s="36">
        <v>0</v>
      </c>
      <c r="AF434" s="36">
        <f t="shared" si="223"/>
        <v>0</v>
      </c>
      <c r="AG434" s="36">
        <f t="shared" si="211"/>
        <v>6.0205999132796242</v>
      </c>
      <c r="AI434" s="36">
        <f t="shared" si="224"/>
        <v>-3.182280639625853E-14</v>
      </c>
      <c r="AJ434" s="36">
        <f t="shared" si="225"/>
        <v>-1.1475496851984192E-13</v>
      </c>
      <c r="AK434" s="36">
        <f t="shared" si="226"/>
        <v>6.0205999132795505</v>
      </c>
      <c r="AM434" s="36">
        <f t="shared" si="227"/>
        <v>0</v>
      </c>
      <c r="AN434" s="36">
        <f t="shared" si="212"/>
        <v>6.0205999132796242</v>
      </c>
      <c r="AO434" s="36" t="e">
        <f t="shared" si="213"/>
        <v>#N/A</v>
      </c>
      <c r="AP434" s="36" t="e">
        <f t="shared" si="214"/>
        <v>#N/A</v>
      </c>
      <c r="AR434" s="36">
        <f t="shared" si="228"/>
        <v>0</v>
      </c>
      <c r="AS434" s="36">
        <f t="shared" si="229"/>
        <v>6.0205999132795505</v>
      </c>
      <c r="AT434" s="36" t="e">
        <f t="shared" si="230"/>
        <v>#N/A</v>
      </c>
      <c r="AU434" s="36" t="e">
        <f t="shared" si="231"/>
        <v>#N/A</v>
      </c>
      <c r="AW434" s="37"/>
    </row>
    <row r="435" spans="5:49">
      <c r="E435" s="37"/>
      <c r="F435" s="49">
        <v>431</v>
      </c>
      <c r="G435" s="49">
        <v>9880.5244153172043</v>
      </c>
      <c r="H435" s="49">
        <v>9880.5244153172043</v>
      </c>
      <c r="I435" s="49">
        <v>0.10120920286880299</v>
      </c>
      <c r="K435" s="49"/>
      <c r="L435" s="49">
        <f t="shared" si="215"/>
        <v>0</v>
      </c>
      <c r="M435" s="49">
        <f t="shared" si="205"/>
        <v>0</v>
      </c>
      <c r="N435" s="49">
        <f t="shared" si="206"/>
        <v>1</v>
      </c>
      <c r="O435" s="49">
        <f t="shared" si="207"/>
        <v>0</v>
      </c>
      <c r="Q435" s="49">
        <f t="shared" si="216"/>
        <v>2</v>
      </c>
      <c r="R435" s="49">
        <f t="shared" si="217"/>
        <v>0</v>
      </c>
      <c r="S435" s="49">
        <f t="shared" si="208"/>
        <v>2</v>
      </c>
      <c r="U435" s="49"/>
      <c r="V435" s="49">
        <f t="shared" si="218"/>
        <v>0</v>
      </c>
      <c r="W435" s="49">
        <f t="shared" si="209"/>
        <v>0</v>
      </c>
      <c r="X435" s="49">
        <f t="shared" si="219"/>
        <v>0.99999999999998679</v>
      </c>
      <c r="Y435" s="49">
        <f t="shared" si="220"/>
        <v>0</v>
      </c>
      <c r="AA435" s="49">
        <f t="shared" si="221"/>
        <v>1.9999999999999831</v>
      </c>
      <c r="AB435" s="49">
        <f t="shared" si="222"/>
        <v>0</v>
      </c>
      <c r="AC435" s="49">
        <f t="shared" si="210"/>
        <v>1.9999999999999831</v>
      </c>
      <c r="AE435" s="53">
        <v>0</v>
      </c>
      <c r="AF435" s="53">
        <f t="shared" si="223"/>
        <v>0</v>
      </c>
      <c r="AG435" s="53">
        <f t="shared" si="211"/>
        <v>6.0205999132796242</v>
      </c>
      <c r="AI435" s="53">
        <f t="shared" si="224"/>
        <v>-3.182280639625853E-14</v>
      </c>
      <c r="AJ435" s="53">
        <f t="shared" si="225"/>
        <v>-1.1475496851984192E-13</v>
      </c>
      <c r="AK435" s="53">
        <f t="shared" si="226"/>
        <v>6.0205999132795505</v>
      </c>
      <c r="AM435" s="53">
        <f t="shared" si="227"/>
        <v>0</v>
      </c>
      <c r="AN435" s="53">
        <f t="shared" si="212"/>
        <v>6.0205999132796242</v>
      </c>
      <c r="AO435" s="53" t="e">
        <f t="shared" si="213"/>
        <v>#N/A</v>
      </c>
      <c r="AP435" s="53" t="e">
        <f t="shared" si="214"/>
        <v>#N/A</v>
      </c>
      <c r="AR435" s="53">
        <f t="shared" si="228"/>
        <v>0</v>
      </c>
      <c r="AS435" s="53">
        <f t="shared" si="229"/>
        <v>6.0205999132795505</v>
      </c>
      <c r="AT435" s="53" t="e">
        <f t="shared" si="230"/>
        <v>#N/A</v>
      </c>
      <c r="AU435" s="53" t="e">
        <f t="shared" si="231"/>
        <v>#N/A</v>
      </c>
      <c r="AW435" s="37"/>
    </row>
    <row r="436" spans="5:49">
      <c r="E436" s="37"/>
      <c r="F436" s="37">
        <v>432</v>
      </c>
      <c r="G436" s="37">
        <v>10023.744672545454</v>
      </c>
      <c r="H436" s="37" t="s">
        <v>3</v>
      </c>
      <c r="I436" s="52">
        <v>9.9763115748443904E-2</v>
      </c>
      <c r="L436" s="37">
        <f t="shared" si="215"/>
        <v>0</v>
      </c>
      <c r="M436" s="37">
        <f t="shared" si="205"/>
        <v>0</v>
      </c>
      <c r="N436" s="37">
        <f t="shared" si="206"/>
        <v>1</v>
      </c>
      <c r="O436" s="37">
        <f t="shared" si="207"/>
        <v>0</v>
      </c>
      <c r="Q436" s="37">
        <f t="shared" si="216"/>
        <v>2</v>
      </c>
      <c r="R436" s="37">
        <f t="shared" si="217"/>
        <v>0</v>
      </c>
      <c r="S436" s="37">
        <f t="shared" si="208"/>
        <v>2</v>
      </c>
      <c r="V436" s="37">
        <f t="shared" si="218"/>
        <v>0</v>
      </c>
      <c r="W436" s="37">
        <f t="shared" si="209"/>
        <v>0</v>
      </c>
      <c r="X436" s="37">
        <f t="shared" si="219"/>
        <v>0.99999999999998679</v>
      </c>
      <c r="Y436" s="37">
        <f t="shared" si="220"/>
        <v>0</v>
      </c>
      <c r="AA436" s="37">
        <f t="shared" si="221"/>
        <v>1.9999999999999831</v>
      </c>
      <c r="AB436" s="37">
        <f t="shared" si="222"/>
        <v>0</v>
      </c>
      <c r="AC436" s="37">
        <f t="shared" si="210"/>
        <v>1.9999999999999831</v>
      </c>
      <c r="AE436" s="36">
        <v>0</v>
      </c>
      <c r="AF436" s="36">
        <f t="shared" si="223"/>
        <v>0</v>
      </c>
      <c r="AG436" s="36">
        <f t="shared" si="211"/>
        <v>6.0205999132796242</v>
      </c>
      <c r="AI436" s="36">
        <f t="shared" si="224"/>
        <v>-3.182280639625853E-14</v>
      </c>
      <c r="AJ436" s="36">
        <f t="shared" si="225"/>
        <v>-1.1475496851984192E-13</v>
      </c>
      <c r="AK436" s="36">
        <f t="shared" si="226"/>
        <v>6.0205999132795505</v>
      </c>
      <c r="AM436" s="36">
        <f t="shared" si="227"/>
        <v>0</v>
      </c>
      <c r="AN436" s="36">
        <f t="shared" si="212"/>
        <v>6.0205999132796242</v>
      </c>
      <c r="AO436" s="36" t="e">
        <f t="shared" si="213"/>
        <v>#N/A</v>
      </c>
      <c r="AP436" s="36" t="e">
        <f t="shared" si="214"/>
        <v>#N/A</v>
      </c>
      <c r="AR436" s="36">
        <f t="shared" si="228"/>
        <v>0</v>
      </c>
      <c r="AS436" s="36">
        <f t="shared" si="229"/>
        <v>6.0205999132795505</v>
      </c>
      <c r="AT436" s="36" t="e">
        <f t="shared" si="230"/>
        <v>#N/A</v>
      </c>
      <c r="AU436" s="36" t="e">
        <f t="shared" si="231"/>
        <v>#N/A</v>
      </c>
      <c r="AW436" s="37"/>
    </row>
    <row r="437" spans="5:49">
      <c r="E437" s="37"/>
      <c r="F437" s="49">
        <v>433</v>
      </c>
      <c r="G437" s="49">
        <v>10169.040937201877</v>
      </c>
      <c r="H437" s="49">
        <v>10169.040937201877</v>
      </c>
      <c r="I437" s="49">
        <v>9.8337690464166919E-2</v>
      </c>
      <c r="K437" s="49"/>
      <c r="L437" s="49">
        <f t="shared" si="215"/>
        <v>0</v>
      </c>
      <c r="M437" s="49">
        <f t="shared" si="205"/>
        <v>0</v>
      </c>
      <c r="N437" s="49">
        <f t="shared" si="206"/>
        <v>1</v>
      </c>
      <c r="O437" s="49">
        <f t="shared" si="207"/>
        <v>0</v>
      </c>
      <c r="Q437" s="49">
        <f t="shared" si="216"/>
        <v>2</v>
      </c>
      <c r="R437" s="49">
        <f t="shared" si="217"/>
        <v>0</v>
      </c>
      <c r="S437" s="49">
        <f t="shared" si="208"/>
        <v>2</v>
      </c>
      <c r="U437" s="49"/>
      <c r="V437" s="49">
        <f t="shared" si="218"/>
        <v>0</v>
      </c>
      <c r="W437" s="49">
        <f t="shared" si="209"/>
        <v>0</v>
      </c>
      <c r="X437" s="49">
        <f t="shared" si="219"/>
        <v>0.99999999999998679</v>
      </c>
      <c r="Y437" s="49">
        <f t="shared" si="220"/>
        <v>0</v>
      </c>
      <c r="AA437" s="49">
        <f t="shared" si="221"/>
        <v>1.9999999999999831</v>
      </c>
      <c r="AB437" s="49">
        <f t="shared" si="222"/>
        <v>0</v>
      </c>
      <c r="AC437" s="49">
        <f t="shared" si="210"/>
        <v>1.9999999999999831</v>
      </c>
      <c r="AE437" s="53">
        <v>0</v>
      </c>
      <c r="AF437" s="53">
        <f t="shared" si="223"/>
        <v>0</v>
      </c>
      <c r="AG437" s="53">
        <f t="shared" si="211"/>
        <v>6.0205999132796242</v>
      </c>
      <c r="AI437" s="53">
        <f t="shared" si="224"/>
        <v>-3.182280639625853E-14</v>
      </c>
      <c r="AJ437" s="53">
        <f t="shared" si="225"/>
        <v>-1.1475496851984192E-13</v>
      </c>
      <c r="AK437" s="53">
        <f t="shared" si="226"/>
        <v>6.0205999132795505</v>
      </c>
      <c r="AM437" s="53">
        <f t="shared" si="227"/>
        <v>0</v>
      </c>
      <c r="AN437" s="53">
        <f t="shared" si="212"/>
        <v>6.0205999132796242</v>
      </c>
      <c r="AO437" s="53" t="e">
        <f t="shared" si="213"/>
        <v>#N/A</v>
      </c>
      <c r="AP437" s="53" t="e">
        <f t="shared" si="214"/>
        <v>#N/A</v>
      </c>
      <c r="AR437" s="53">
        <f t="shared" si="228"/>
        <v>0</v>
      </c>
      <c r="AS437" s="53">
        <f t="shared" si="229"/>
        <v>6.0205999132795505</v>
      </c>
      <c r="AT437" s="53" t="e">
        <f t="shared" si="230"/>
        <v>#N/A</v>
      </c>
      <c r="AU437" s="53" t="e">
        <f t="shared" si="231"/>
        <v>#N/A</v>
      </c>
      <c r="AW437" s="37"/>
    </row>
    <row r="438" spans="5:49">
      <c r="E438" s="37"/>
      <c r="F438" s="37">
        <v>434</v>
      </c>
      <c r="G438" s="37">
        <v>10316.443301446121</v>
      </c>
      <c r="H438" s="37">
        <v>10316.443301446121</v>
      </c>
      <c r="I438" s="52">
        <v>9.6932631797610289E-2</v>
      </c>
      <c r="L438" s="37">
        <f t="shared" si="215"/>
        <v>0</v>
      </c>
      <c r="M438" s="37">
        <f t="shared" si="205"/>
        <v>0</v>
      </c>
      <c r="N438" s="37">
        <f t="shared" si="206"/>
        <v>1</v>
      </c>
      <c r="O438" s="37">
        <f t="shared" si="207"/>
        <v>0</v>
      </c>
      <c r="Q438" s="37">
        <f t="shared" si="216"/>
        <v>2</v>
      </c>
      <c r="R438" s="37">
        <f t="shared" si="217"/>
        <v>0</v>
      </c>
      <c r="S438" s="37">
        <f t="shared" si="208"/>
        <v>2</v>
      </c>
      <c r="V438" s="37">
        <f t="shared" si="218"/>
        <v>0</v>
      </c>
      <c r="W438" s="37">
        <f t="shared" si="209"/>
        <v>0</v>
      </c>
      <c r="X438" s="37">
        <f t="shared" si="219"/>
        <v>0.99999999999998679</v>
      </c>
      <c r="Y438" s="37">
        <f t="shared" si="220"/>
        <v>0</v>
      </c>
      <c r="AA438" s="37">
        <f t="shared" si="221"/>
        <v>1.9999999999999831</v>
      </c>
      <c r="AB438" s="37">
        <f t="shared" si="222"/>
        <v>0</v>
      </c>
      <c r="AC438" s="37">
        <f t="shared" si="210"/>
        <v>1.9999999999999831</v>
      </c>
      <c r="AE438" s="36">
        <v>0</v>
      </c>
      <c r="AF438" s="36">
        <f t="shared" si="223"/>
        <v>0</v>
      </c>
      <c r="AG438" s="36">
        <f t="shared" si="211"/>
        <v>6.0205999132796242</v>
      </c>
      <c r="AI438" s="36">
        <f t="shared" si="224"/>
        <v>-3.182280639625853E-14</v>
      </c>
      <c r="AJ438" s="36">
        <f t="shared" si="225"/>
        <v>-1.1475496851984192E-13</v>
      </c>
      <c r="AK438" s="36">
        <f t="shared" si="226"/>
        <v>6.0205999132795505</v>
      </c>
      <c r="AM438" s="36">
        <f t="shared" si="227"/>
        <v>0</v>
      </c>
      <c r="AN438" s="36">
        <f t="shared" si="212"/>
        <v>6.0205999132796242</v>
      </c>
      <c r="AO438" s="36" t="e">
        <f t="shared" si="213"/>
        <v>#N/A</v>
      </c>
      <c r="AP438" s="36" t="e">
        <f t="shared" si="214"/>
        <v>#N/A</v>
      </c>
      <c r="AR438" s="36">
        <f t="shared" si="228"/>
        <v>0</v>
      </c>
      <c r="AS438" s="36">
        <f t="shared" si="229"/>
        <v>6.0205999132795505</v>
      </c>
      <c r="AT438" s="36" t="e">
        <f t="shared" si="230"/>
        <v>#N/A</v>
      </c>
      <c r="AU438" s="36" t="e">
        <f t="shared" si="231"/>
        <v>#N/A</v>
      </c>
      <c r="AW438" s="37"/>
    </row>
    <row r="439" spans="5:49">
      <c r="E439" s="37"/>
      <c r="F439" s="49">
        <v>435</v>
      </c>
      <c r="G439" s="49">
        <v>10465.982293629899</v>
      </c>
      <c r="H439" s="49">
        <v>10465.982293629899</v>
      </c>
      <c r="I439" s="49">
        <v>9.5547648748521979E-2</v>
      </c>
      <c r="K439" s="49"/>
      <c r="L439" s="49">
        <f t="shared" si="215"/>
        <v>0</v>
      </c>
      <c r="M439" s="49">
        <f t="shared" si="205"/>
        <v>0</v>
      </c>
      <c r="N439" s="49">
        <f t="shared" si="206"/>
        <v>1</v>
      </c>
      <c r="O439" s="49">
        <f t="shared" si="207"/>
        <v>0</v>
      </c>
      <c r="Q439" s="49">
        <f t="shared" si="216"/>
        <v>2</v>
      </c>
      <c r="R439" s="49">
        <f t="shared" si="217"/>
        <v>0</v>
      </c>
      <c r="S439" s="49">
        <f t="shared" si="208"/>
        <v>2</v>
      </c>
      <c r="U439" s="49"/>
      <c r="V439" s="49">
        <f t="shared" si="218"/>
        <v>0</v>
      </c>
      <c r="W439" s="49">
        <f t="shared" si="209"/>
        <v>0</v>
      </c>
      <c r="X439" s="49">
        <f t="shared" si="219"/>
        <v>0.99999999999998679</v>
      </c>
      <c r="Y439" s="49">
        <f t="shared" si="220"/>
        <v>0</v>
      </c>
      <c r="AA439" s="49">
        <f t="shared" si="221"/>
        <v>1.9999999999999831</v>
      </c>
      <c r="AB439" s="49">
        <f t="shared" si="222"/>
        <v>0</v>
      </c>
      <c r="AC439" s="49">
        <f t="shared" si="210"/>
        <v>1.9999999999999831</v>
      </c>
      <c r="AE439" s="53">
        <v>0</v>
      </c>
      <c r="AF439" s="53">
        <f t="shared" si="223"/>
        <v>0</v>
      </c>
      <c r="AG439" s="53">
        <f t="shared" si="211"/>
        <v>6.0205999132796242</v>
      </c>
      <c r="AI439" s="53">
        <f t="shared" si="224"/>
        <v>-3.182280639625853E-14</v>
      </c>
      <c r="AJ439" s="53">
        <f t="shared" si="225"/>
        <v>-1.1475496851984192E-13</v>
      </c>
      <c r="AK439" s="53">
        <f t="shared" si="226"/>
        <v>6.0205999132795505</v>
      </c>
      <c r="AM439" s="53">
        <f t="shared" si="227"/>
        <v>0</v>
      </c>
      <c r="AN439" s="53">
        <f t="shared" si="212"/>
        <v>6.0205999132796242</v>
      </c>
      <c r="AO439" s="53" t="e">
        <f t="shared" si="213"/>
        <v>#N/A</v>
      </c>
      <c r="AP439" s="53" t="e">
        <f t="shared" si="214"/>
        <v>#N/A</v>
      </c>
      <c r="AR439" s="53">
        <f t="shared" si="228"/>
        <v>0</v>
      </c>
      <c r="AS439" s="53">
        <f t="shared" si="229"/>
        <v>6.0205999132795505</v>
      </c>
      <c r="AT439" s="53" t="e">
        <f t="shared" si="230"/>
        <v>#N/A</v>
      </c>
      <c r="AU439" s="53" t="e">
        <f t="shared" si="231"/>
        <v>#N/A</v>
      </c>
      <c r="AW439" s="37"/>
    </row>
    <row r="440" spans="5:49">
      <c r="E440" s="37"/>
      <c r="F440" s="37">
        <v>436</v>
      </c>
      <c r="G440" s="37">
        <v>10617.688884619774</v>
      </c>
      <c r="H440" s="37">
        <v>10617.688884619774</v>
      </c>
      <c r="I440" s="52">
        <v>9.418245447448996E-2</v>
      </c>
      <c r="L440" s="37">
        <f t="shared" si="215"/>
        <v>0</v>
      </c>
      <c r="M440" s="37">
        <f t="shared" si="205"/>
        <v>0</v>
      </c>
      <c r="N440" s="37">
        <f t="shared" si="206"/>
        <v>1</v>
      </c>
      <c r="O440" s="37">
        <f t="shared" si="207"/>
        <v>0</v>
      </c>
      <c r="Q440" s="37">
        <f t="shared" si="216"/>
        <v>2</v>
      </c>
      <c r="R440" s="37">
        <f t="shared" si="217"/>
        <v>0</v>
      </c>
      <c r="S440" s="37">
        <f t="shared" si="208"/>
        <v>2</v>
      </c>
      <c r="V440" s="37">
        <f t="shared" si="218"/>
        <v>0</v>
      </c>
      <c r="W440" s="37">
        <f t="shared" si="209"/>
        <v>0</v>
      </c>
      <c r="X440" s="37">
        <f t="shared" si="219"/>
        <v>0.99999999999998679</v>
      </c>
      <c r="Y440" s="37">
        <f t="shared" si="220"/>
        <v>0</v>
      </c>
      <c r="AA440" s="37">
        <f t="shared" si="221"/>
        <v>1.9999999999999831</v>
      </c>
      <c r="AB440" s="37">
        <f t="shared" si="222"/>
        <v>0</v>
      </c>
      <c r="AC440" s="37">
        <f t="shared" si="210"/>
        <v>1.9999999999999831</v>
      </c>
      <c r="AE440" s="36">
        <v>0</v>
      </c>
      <c r="AF440" s="36">
        <f t="shared" si="223"/>
        <v>0</v>
      </c>
      <c r="AG440" s="36">
        <f t="shared" si="211"/>
        <v>6.0205999132796242</v>
      </c>
      <c r="AI440" s="36">
        <f t="shared" si="224"/>
        <v>-3.182280639625853E-14</v>
      </c>
      <c r="AJ440" s="36">
        <f t="shared" si="225"/>
        <v>-1.1475496851984192E-13</v>
      </c>
      <c r="AK440" s="36">
        <f t="shared" si="226"/>
        <v>6.0205999132795505</v>
      </c>
      <c r="AM440" s="36">
        <f t="shared" si="227"/>
        <v>0</v>
      </c>
      <c r="AN440" s="36">
        <f t="shared" si="212"/>
        <v>6.0205999132796242</v>
      </c>
      <c r="AO440" s="36" t="e">
        <f t="shared" si="213"/>
        <v>#N/A</v>
      </c>
      <c r="AP440" s="36" t="e">
        <f t="shared" si="214"/>
        <v>#N/A</v>
      </c>
      <c r="AR440" s="36">
        <f t="shared" si="228"/>
        <v>0</v>
      </c>
      <c r="AS440" s="36">
        <f t="shared" si="229"/>
        <v>6.0205999132795505</v>
      </c>
      <c r="AT440" s="36" t="e">
        <f t="shared" si="230"/>
        <v>#N/A</v>
      </c>
      <c r="AU440" s="36" t="e">
        <f t="shared" si="231"/>
        <v>#N/A</v>
      </c>
      <c r="AW440" s="37"/>
    </row>
    <row r="441" spans="5:49">
      <c r="E441" s="37"/>
      <c r="F441" s="49">
        <v>437</v>
      </c>
      <c r="G441" s="49">
        <v>10771.594494211455</v>
      </c>
      <c r="H441" s="49">
        <v>10771.594494211455</v>
      </c>
      <c r="I441" s="49">
        <v>9.2836766231535153E-2</v>
      </c>
      <c r="K441" s="49"/>
      <c r="L441" s="49">
        <f t="shared" si="215"/>
        <v>0</v>
      </c>
      <c r="M441" s="49">
        <f t="shared" si="205"/>
        <v>0</v>
      </c>
      <c r="N441" s="49">
        <f t="shared" si="206"/>
        <v>1</v>
      </c>
      <c r="O441" s="49">
        <f t="shared" si="207"/>
        <v>0</v>
      </c>
      <c r="Q441" s="49">
        <f t="shared" si="216"/>
        <v>2</v>
      </c>
      <c r="R441" s="49">
        <f t="shared" si="217"/>
        <v>0</v>
      </c>
      <c r="S441" s="49">
        <f t="shared" si="208"/>
        <v>2</v>
      </c>
      <c r="U441" s="49"/>
      <c r="V441" s="49">
        <f t="shared" si="218"/>
        <v>0</v>
      </c>
      <c r="W441" s="49">
        <f t="shared" si="209"/>
        <v>0</v>
      </c>
      <c r="X441" s="49">
        <f t="shared" si="219"/>
        <v>0.99999999999998679</v>
      </c>
      <c r="Y441" s="49">
        <f t="shared" si="220"/>
        <v>0</v>
      </c>
      <c r="AA441" s="49">
        <f t="shared" si="221"/>
        <v>1.9999999999999831</v>
      </c>
      <c r="AB441" s="49">
        <f t="shared" si="222"/>
        <v>0</v>
      </c>
      <c r="AC441" s="49">
        <f t="shared" si="210"/>
        <v>1.9999999999999831</v>
      </c>
      <c r="AE441" s="53">
        <v>0</v>
      </c>
      <c r="AF441" s="53">
        <f t="shared" si="223"/>
        <v>0</v>
      </c>
      <c r="AG441" s="53">
        <f t="shared" si="211"/>
        <v>6.0205999132796242</v>
      </c>
      <c r="AI441" s="53">
        <f t="shared" si="224"/>
        <v>-3.182280639625853E-14</v>
      </c>
      <c r="AJ441" s="53">
        <f t="shared" si="225"/>
        <v>-1.1475496851984192E-13</v>
      </c>
      <c r="AK441" s="53">
        <f t="shared" si="226"/>
        <v>6.0205999132795505</v>
      </c>
      <c r="AM441" s="53">
        <f t="shared" si="227"/>
        <v>0</v>
      </c>
      <c r="AN441" s="53">
        <f t="shared" si="212"/>
        <v>6.0205999132796242</v>
      </c>
      <c r="AO441" s="53" t="e">
        <f t="shared" si="213"/>
        <v>#N/A</v>
      </c>
      <c r="AP441" s="53" t="e">
        <f t="shared" si="214"/>
        <v>#N/A</v>
      </c>
      <c r="AR441" s="53">
        <f t="shared" si="228"/>
        <v>0</v>
      </c>
      <c r="AS441" s="53">
        <f t="shared" si="229"/>
        <v>6.0205999132795505</v>
      </c>
      <c r="AT441" s="53" t="e">
        <f t="shared" si="230"/>
        <v>#N/A</v>
      </c>
      <c r="AU441" s="53" t="e">
        <f t="shared" si="231"/>
        <v>#N/A</v>
      </c>
      <c r="AW441" s="37"/>
    </row>
    <row r="442" spans="5:49">
      <c r="E442" s="37"/>
      <c r="F442" s="37">
        <v>438</v>
      </c>
      <c r="G442" s="37">
        <v>10927.730997637091</v>
      </c>
      <c r="H442" s="37">
        <v>10927.730997637091</v>
      </c>
      <c r="I442" s="52">
        <v>9.1510305315552751E-2</v>
      </c>
      <c r="L442" s="37">
        <f t="shared" si="215"/>
        <v>0</v>
      </c>
      <c r="M442" s="37">
        <f t="shared" si="205"/>
        <v>0</v>
      </c>
      <c r="N442" s="37">
        <f t="shared" si="206"/>
        <v>1</v>
      </c>
      <c r="O442" s="37">
        <f t="shared" si="207"/>
        <v>0</v>
      </c>
      <c r="Q442" s="37">
        <f t="shared" si="216"/>
        <v>2</v>
      </c>
      <c r="R442" s="37">
        <f t="shared" si="217"/>
        <v>0</v>
      </c>
      <c r="S442" s="37">
        <f t="shared" si="208"/>
        <v>2</v>
      </c>
      <c r="V442" s="37">
        <f t="shared" si="218"/>
        <v>0</v>
      </c>
      <c r="W442" s="37">
        <f t="shared" si="209"/>
        <v>0</v>
      </c>
      <c r="X442" s="37">
        <f t="shared" si="219"/>
        <v>0.99999999999998679</v>
      </c>
      <c r="Y442" s="37">
        <f t="shared" si="220"/>
        <v>0</v>
      </c>
      <c r="AA442" s="37">
        <f t="shared" si="221"/>
        <v>1.9999999999999831</v>
      </c>
      <c r="AB442" s="37">
        <f t="shared" si="222"/>
        <v>0</v>
      </c>
      <c r="AC442" s="37">
        <f t="shared" si="210"/>
        <v>1.9999999999999831</v>
      </c>
      <c r="AE442" s="36">
        <v>0</v>
      </c>
      <c r="AF442" s="36">
        <f t="shared" si="223"/>
        <v>0</v>
      </c>
      <c r="AG442" s="36">
        <f t="shared" si="211"/>
        <v>6.0205999132796242</v>
      </c>
      <c r="AI442" s="36">
        <f t="shared" si="224"/>
        <v>-3.182280639625853E-14</v>
      </c>
      <c r="AJ442" s="36">
        <f t="shared" si="225"/>
        <v>-1.1475496851984192E-13</v>
      </c>
      <c r="AK442" s="36">
        <f t="shared" si="226"/>
        <v>6.0205999132795505</v>
      </c>
      <c r="AM442" s="36">
        <f t="shared" si="227"/>
        <v>0</v>
      </c>
      <c r="AN442" s="36">
        <f t="shared" si="212"/>
        <v>6.0205999132796242</v>
      </c>
      <c r="AO442" s="36" t="e">
        <f t="shared" si="213"/>
        <v>#N/A</v>
      </c>
      <c r="AP442" s="36" t="e">
        <f t="shared" si="214"/>
        <v>#N/A</v>
      </c>
      <c r="AR442" s="36">
        <f t="shared" si="228"/>
        <v>0</v>
      </c>
      <c r="AS442" s="36">
        <f t="shared" si="229"/>
        <v>6.0205999132795505</v>
      </c>
      <c r="AT442" s="36" t="e">
        <f t="shared" si="230"/>
        <v>#N/A</v>
      </c>
      <c r="AU442" s="36" t="e">
        <f t="shared" si="231"/>
        <v>#N/A</v>
      </c>
      <c r="AW442" s="37"/>
    </row>
    <row r="443" spans="5:49">
      <c r="E443" s="37"/>
      <c r="F443" s="49">
        <v>439</v>
      </c>
      <c r="G443" s="49">
        <v>11086.130732167017</v>
      </c>
      <c r="H443" s="49">
        <v>11086.130732167017</v>
      </c>
      <c r="I443" s="49">
        <v>9.0202797004589261E-2</v>
      </c>
      <c r="K443" s="49"/>
      <c r="L443" s="49">
        <f t="shared" si="215"/>
        <v>0</v>
      </c>
      <c r="M443" s="49">
        <f t="shared" si="205"/>
        <v>0</v>
      </c>
      <c r="N443" s="49">
        <f t="shared" si="206"/>
        <v>1</v>
      </c>
      <c r="O443" s="49">
        <f t="shared" si="207"/>
        <v>0</v>
      </c>
      <c r="Q443" s="49">
        <f t="shared" si="216"/>
        <v>2</v>
      </c>
      <c r="R443" s="49">
        <f t="shared" si="217"/>
        <v>0</v>
      </c>
      <c r="S443" s="49">
        <f t="shared" si="208"/>
        <v>2</v>
      </c>
      <c r="U443" s="49"/>
      <c r="V443" s="49">
        <f t="shared" si="218"/>
        <v>0</v>
      </c>
      <c r="W443" s="49">
        <f t="shared" si="209"/>
        <v>0</v>
      </c>
      <c r="X443" s="49">
        <f t="shared" si="219"/>
        <v>0.99999999999998679</v>
      </c>
      <c r="Y443" s="49">
        <f t="shared" si="220"/>
        <v>0</v>
      </c>
      <c r="AA443" s="49">
        <f t="shared" si="221"/>
        <v>1.9999999999999831</v>
      </c>
      <c r="AB443" s="49">
        <f t="shared" si="222"/>
        <v>0</v>
      </c>
      <c r="AC443" s="49">
        <f t="shared" si="210"/>
        <v>1.9999999999999831</v>
      </c>
      <c r="AE443" s="53">
        <v>0</v>
      </c>
      <c r="AF443" s="53">
        <f t="shared" si="223"/>
        <v>0</v>
      </c>
      <c r="AG443" s="53">
        <f t="shared" si="211"/>
        <v>6.0205999132796242</v>
      </c>
      <c r="AI443" s="53">
        <f t="shared" si="224"/>
        <v>-3.182280639625853E-14</v>
      </c>
      <c r="AJ443" s="53">
        <f t="shared" si="225"/>
        <v>-1.1475496851984192E-13</v>
      </c>
      <c r="AK443" s="53">
        <f t="shared" si="226"/>
        <v>6.0205999132795505</v>
      </c>
      <c r="AM443" s="53">
        <f t="shared" si="227"/>
        <v>0</v>
      </c>
      <c r="AN443" s="53">
        <f t="shared" si="212"/>
        <v>6.0205999132796242</v>
      </c>
      <c r="AO443" s="53" t="e">
        <f t="shared" si="213"/>
        <v>#N/A</v>
      </c>
      <c r="AP443" s="53" t="e">
        <f t="shared" si="214"/>
        <v>#N/A</v>
      </c>
      <c r="AR443" s="53">
        <f t="shared" si="228"/>
        <v>0</v>
      </c>
      <c r="AS443" s="53">
        <f t="shared" si="229"/>
        <v>6.0205999132795505</v>
      </c>
      <c r="AT443" s="53" t="e">
        <f t="shared" si="230"/>
        <v>#N/A</v>
      </c>
      <c r="AU443" s="53" t="e">
        <f t="shared" si="231"/>
        <v>#N/A</v>
      </c>
      <c r="AW443" s="37"/>
    </row>
    <row r="444" spans="5:49">
      <c r="E444" s="37"/>
      <c r="F444" s="37">
        <v>440</v>
      </c>
      <c r="G444" s="37">
        <v>11246.826503806986</v>
      </c>
      <c r="H444" s="37">
        <v>11246.826503806986</v>
      </c>
      <c r="I444" s="52">
        <v>8.8913970501946105E-2</v>
      </c>
      <c r="L444" s="37">
        <f t="shared" si="215"/>
        <v>0</v>
      </c>
      <c r="M444" s="37">
        <f t="shared" si="205"/>
        <v>0</v>
      </c>
      <c r="N444" s="37">
        <f t="shared" si="206"/>
        <v>1</v>
      </c>
      <c r="O444" s="37">
        <f t="shared" si="207"/>
        <v>0</v>
      </c>
      <c r="Q444" s="37">
        <f t="shared" si="216"/>
        <v>2</v>
      </c>
      <c r="R444" s="37">
        <f t="shared" si="217"/>
        <v>0</v>
      </c>
      <c r="S444" s="37">
        <f t="shared" si="208"/>
        <v>2</v>
      </c>
      <c r="V444" s="37">
        <f t="shared" si="218"/>
        <v>0</v>
      </c>
      <c r="W444" s="37">
        <f t="shared" si="209"/>
        <v>0</v>
      </c>
      <c r="X444" s="37">
        <f t="shared" si="219"/>
        <v>0.99999999999998679</v>
      </c>
      <c r="Y444" s="37">
        <f t="shared" si="220"/>
        <v>0</v>
      </c>
      <c r="AA444" s="37">
        <f t="shared" si="221"/>
        <v>1.9999999999999831</v>
      </c>
      <c r="AB444" s="37">
        <f t="shared" si="222"/>
        <v>0</v>
      </c>
      <c r="AC444" s="37">
        <f t="shared" si="210"/>
        <v>1.9999999999999831</v>
      </c>
      <c r="AE444" s="36">
        <v>0</v>
      </c>
      <c r="AF444" s="36">
        <f t="shared" si="223"/>
        <v>0</v>
      </c>
      <c r="AG444" s="36">
        <f t="shared" si="211"/>
        <v>6.0205999132796242</v>
      </c>
      <c r="AI444" s="36">
        <f t="shared" si="224"/>
        <v>-3.182280639625853E-14</v>
      </c>
      <c r="AJ444" s="36">
        <f t="shared" si="225"/>
        <v>-1.1475496851984192E-13</v>
      </c>
      <c r="AK444" s="36">
        <f t="shared" si="226"/>
        <v>6.0205999132795505</v>
      </c>
      <c r="AM444" s="36">
        <f t="shared" si="227"/>
        <v>0</v>
      </c>
      <c r="AN444" s="36">
        <f t="shared" si="212"/>
        <v>6.0205999132796242</v>
      </c>
      <c r="AO444" s="36" t="e">
        <f t="shared" si="213"/>
        <v>#N/A</v>
      </c>
      <c r="AP444" s="36" t="e">
        <f t="shared" si="214"/>
        <v>#N/A</v>
      </c>
      <c r="AR444" s="36">
        <f t="shared" si="228"/>
        <v>0</v>
      </c>
      <c r="AS444" s="36">
        <f t="shared" si="229"/>
        <v>6.0205999132795505</v>
      </c>
      <c r="AT444" s="36" t="e">
        <f t="shared" si="230"/>
        <v>#N/A</v>
      </c>
      <c r="AU444" s="36" t="e">
        <f t="shared" si="231"/>
        <v>#N/A</v>
      </c>
      <c r="AW444" s="37"/>
    </row>
    <row r="445" spans="5:49">
      <c r="E445" s="37"/>
      <c r="F445" s="49">
        <v>441</v>
      </c>
      <c r="G445" s="49">
        <v>11409.851594092654</v>
      </c>
      <c r="H445" s="49">
        <v>11409.851594092654</v>
      </c>
      <c r="I445" s="49">
        <v>8.7643558880094535E-2</v>
      </c>
      <c r="K445" s="49"/>
      <c r="L445" s="49">
        <f t="shared" si="215"/>
        <v>0</v>
      </c>
      <c r="M445" s="49">
        <f t="shared" si="205"/>
        <v>0</v>
      </c>
      <c r="N445" s="49">
        <f t="shared" si="206"/>
        <v>1</v>
      </c>
      <c r="O445" s="49">
        <f t="shared" si="207"/>
        <v>0</v>
      </c>
      <c r="Q445" s="49">
        <f t="shared" si="216"/>
        <v>2</v>
      </c>
      <c r="R445" s="49">
        <f t="shared" si="217"/>
        <v>0</v>
      </c>
      <c r="S445" s="49">
        <f t="shared" si="208"/>
        <v>2</v>
      </c>
      <c r="U445" s="49"/>
      <c r="V445" s="49">
        <f t="shared" si="218"/>
        <v>0</v>
      </c>
      <c r="W445" s="49">
        <f t="shared" si="209"/>
        <v>0</v>
      </c>
      <c r="X445" s="49">
        <f t="shared" si="219"/>
        <v>0.99999999999998679</v>
      </c>
      <c r="Y445" s="49">
        <f t="shared" si="220"/>
        <v>0</v>
      </c>
      <c r="AA445" s="49">
        <f t="shared" si="221"/>
        <v>1.9999999999999831</v>
      </c>
      <c r="AB445" s="49">
        <f t="shared" si="222"/>
        <v>0</v>
      </c>
      <c r="AC445" s="49">
        <f t="shared" si="210"/>
        <v>1.9999999999999831</v>
      </c>
      <c r="AE445" s="53">
        <v>0</v>
      </c>
      <c r="AF445" s="53">
        <f t="shared" si="223"/>
        <v>0</v>
      </c>
      <c r="AG445" s="53">
        <f t="shared" si="211"/>
        <v>6.0205999132796242</v>
      </c>
      <c r="AI445" s="53">
        <f t="shared" si="224"/>
        <v>-3.182280639625853E-14</v>
      </c>
      <c r="AJ445" s="53">
        <f t="shared" si="225"/>
        <v>-1.1475496851984192E-13</v>
      </c>
      <c r="AK445" s="53">
        <f t="shared" si="226"/>
        <v>6.0205999132795505</v>
      </c>
      <c r="AM445" s="53">
        <f t="shared" si="227"/>
        <v>0</v>
      </c>
      <c r="AN445" s="53">
        <f t="shared" si="212"/>
        <v>6.0205999132796242</v>
      </c>
      <c r="AO445" s="53" t="e">
        <f t="shared" si="213"/>
        <v>#N/A</v>
      </c>
      <c r="AP445" s="53" t="e">
        <f t="shared" si="214"/>
        <v>#N/A</v>
      </c>
      <c r="AR445" s="53">
        <f t="shared" si="228"/>
        <v>0</v>
      </c>
      <c r="AS445" s="53">
        <f t="shared" si="229"/>
        <v>6.0205999132795505</v>
      </c>
      <c r="AT445" s="53" t="e">
        <f t="shared" si="230"/>
        <v>#N/A</v>
      </c>
      <c r="AU445" s="53" t="e">
        <f t="shared" si="231"/>
        <v>#N/A</v>
      </c>
      <c r="AW445" s="37"/>
    </row>
    <row r="446" spans="5:49">
      <c r="E446" s="37"/>
      <c r="F446" s="37">
        <v>442</v>
      </c>
      <c r="G446" s="37">
        <v>11575.239766982428</v>
      </c>
      <c r="H446" s="37">
        <v>11575.239766982428</v>
      </c>
      <c r="I446" s="52">
        <v>8.6391299025393054E-2</v>
      </c>
      <c r="L446" s="37">
        <f t="shared" si="215"/>
        <v>0</v>
      </c>
      <c r="M446" s="37">
        <f t="shared" si="205"/>
        <v>0</v>
      </c>
      <c r="N446" s="37">
        <f t="shared" si="206"/>
        <v>1</v>
      </c>
      <c r="O446" s="37">
        <f t="shared" si="207"/>
        <v>0</v>
      </c>
      <c r="Q446" s="37">
        <f t="shared" si="216"/>
        <v>2</v>
      </c>
      <c r="R446" s="37">
        <f t="shared" si="217"/>
        <v>0</v>
      </c>
      <c r="S446" s="37">
        <f t="shared" si="208"/>
        <v>2</v>
      </c>
      <c r="V446" s="37">
        <f t="shared" si="218"/>
        <v>0</v>
      </c>
      <c r="W446" s="37">
        <f t="shared" si="209"/>
        <v>0</v>
      </c>
      <c r="X446" s="37">
        <f t="shared" si="219"/>
        <v>0.99999999999998679</v>
      </c>
      <c r="Y446" s="37">
        <f t="shared" si="220"/>
        <v>0</v>
      </c>
      <c r="AA446" s="37">
        <f t="shared" si="221"/>
        <v>1.9999999999999831</v>
      </c>
      <c r="AB446" s="37">
        <f t="shared" si="222"/>
        <v>0</v>
      </c>
      <c r="AC446" s="37">
        <f t="shared" si="210"/>
        <v>1.9999999999999831</v>
      </c>
      <c r="AE446" s="36">
        <v>0</v>
      </c>
      <c r="AF446" s="36">
        <f t="shared" si="223"/>
        <v>0</v>
      </c>
      <c r="AG446" s="36">
        <f t="shared" si="211"/>
        <v>6.0205999132796242</v>
      </c>
      <c r="AI446" s="36">
        <f t="shared" si="224"/>
        <v>-3.182280639625853E-14</v>
      </c>
      <c r="AJ446" s="36">
        <f t="shared" si="225"/>
        <v>-1.1475496851984192E-13</v>
      </c>
      <c r="AK446" s="36">
        <f t="shared" si="226"/>
        <v>6.0205999132795505</v>
      </c>
      <c r="AM446" s="36">
        <f t="shared" si="227"/>
        <v>0</v>
      </c>
      <c r="AN446" s="36">
        <f t="shared" si="212"/>
        <v>6.0205999132796242</v>
      </c>
      <c r="AO446" s="36" t="e">
        <f t="shared" si="213"/>
        <v>#N/A</v>
      </c>
      <c r="AP446" s="36" t="e">
        <f t="shared" si="214"/>
        <v>#N/A</v>
      </c>
      <c r="AR446" s="36">
        <f t="shared" si="228"/>
        <v>0</v>
      </c>
      <c r="AS446" s="36">
        <f t="shared" si="229"/>
        <v>6.0205999132795505</v>
      </c>
      <c r="AT446" s="36" t="e">
        <f t="shared" si="230"/>
        <v>#N/A</v>
      </c>
      <c r="AU446" s="36" t="e">
        <f t="shared" si="231"/>
        <v>#N/A</v>
      </c>
      <c r="AW446" s="37"/>
    </row>
    <row r="447" spans="5:49">
      <c r="E447" s="37"/>
      <c r="F447" s="49">
        <v>443</v>
      </c>
      <c r="G447" s="49">
        <v>11743.025275850334</v>
      </c>
      <c r="H447" s="49">
        <v>11743.025275850334</v>
      </c>
      <c r="I447" s="49">
        <v>8.5156931583593831E-2</v>
      </c>
      <c r="K447" s="49"/>
      <c r="L447" s="49">
        <f t="shared" si="215"/>
        <v>0</v>
      </c>
      <c r="M447" s="49">
        <f t="shared" si="205"/>
        <v>0</v>
      </c>
      <c r="N447" s="49">
        <f t="shared" si="206"/>
        <v>1</v>
      </c>
      <c r="O447" s="49">
        <f t="shared" si="207"/>
        <v>0</v>
      </c>
      <c r="Q447" s="49">
        <f t="shared" si="216"/>
        <v>2</v>
      </c>
      <c r="R447" s="49">
        <f t="shared" si="217"/>
        <v>0</v>
      </c>
      <c r="S447" s="49">
        <f t="shared" si="208"/>
        <v>2</v>
      </c>
      <c r="U447" s="49"/>
      <c r="V447" s="49">
        <f t="shared" si="218"/>
        <v>0</v>
      </c>
      <c r="W447" s="49">
        <f t="shared" si="209"/>
        <v>0</v>
      </c>
      <c r="X447" s="49">
        <f t="shared" si="219"/>
        <v>0.99999999999998679</v>
      </c>
      <c r="Y447" s="49">
        <f t="shared" si="220"/>
        <v>0</v>
      </c>
      <c r="AA447" s="49">
        <f t="shared" si="221"/>
        <v>1.9999999999999831</v>
      </c>
      <c r="AB447" s="49">
        <f t="shared" si="222"/>
        <v>0</v>
      </c>
      <c r="AC447" s="49">
        <f t="shared" si="210"/>
        <v>1.9999999999999831</v>
      </c>
      <c r="AE447" s="53">
        <v>0</v>
      </c>
      <c r="AF447" s="53">
        <f t="shared" si="223"/>
        <v>0</v>
      </c>
      <c r="AG447" s="53">
        <f t="shared" si="211"/>
        <v>6.0205999132796242</v>
      </c>
      <c r="AI447" s="53">
        <f t="shared" si="224"/>
        <v>-3.182280639625853E-14</v>
      </c>
      <c r="AJ447" s="53">
        <f t="shared" si="225"/>
        <v>-1.1475496851984192E-13</v>
      </c>
      <c r="AK447" s="53">
        <f t="shared" si="226"/>
        <v>6.0205999132795505</v>
      </c>
      <c r="AM447" s="53">
        <f t="shared" si="227"/>
        <v>0</v>
      </c>
      <c r="AN447" s="53">
        <f t="shared" si="212"/>
        <v>6.0205999132796242</v>
      </c>
      <c r="AO447" s="53" t="e">
        <f t="shared" si="213"/>
        <v>#N/A</v>
      </c>
      <c r="AP447" s="53" t="e">
        <f t="shared" si="214"/>
        <v>#N/A</v>
      </c>
      <c r="AR447" s="53">
        <f t="shared" si="228"/>
        <v>0</v>
      </c>
      <c r="AS447" s="53">
        <f t="shared" si="229"/>
        <v>6.0205999132795505</v>
      </c>
      <c r="AT447" s="53" t="e">
        <f t="shared" si="230"/>
        <v>#N/A</v>
      </c>
      <c r="AU447" s="53" t="e">
        <f t="shared" si="231"/>
        <v>#N/A</v>
      </c>
      <c r="AW447" s="37"/>
    </row>
    <row r="448" spans="5:49">
      <c r="E448" s="37"/>
      <c r="F448" s="37">
        <v>444</v>
      </c>
      <c r="G448" s="37">
        <v>11913.242870580212</v>
      </c>
      <c r="H448" s="37">
        <v>11913.242870580212</v>
      </c>
      <c r="I448" s="52">
        <v>8.3940200906127999E-2</v>
      </c>
      <c r="L448" s="37">
        <f t="shared" si="215"/>
        <v>0</v>
      </c>
      <c r="M448" s="37">
        <f t="shared" si="205"/>
        <v>0</v>
      </c>
      <c r="N448" s="37">
        <f t="shared" si="206"/>
        <v>1</v>
      </c>
      <c r="O448" s="37">
        <f t="shared" si="207"/>
        <v>0</v>
      </c>
      <c r="Q448" s="37">
        <f t="shared" si="216"/>
        <v>2</v>
      </c>
      <c r="R448" s="37">
        <f t="shared" si="217"/>
        <v>0</v>
      </c>
      <c r="S448" s="37">
        <f t="shared" si="208"/>
        <v>2</v>
      </c>
      <c r="V448" s="37">
        <f t="shared" si="218"/>
        <v>0</v>
      </c>
      <c r="W448" s="37">
        <f t="shared" si="209"/>
        <v>0</v>
      </c>
      <c r="X448" s="37">
        <f t="shared" si="219"/>
        <v>0.99999999999998679</v>
      </c>
      <c r="Y448" s="37">
        <f t="shared" si="220"/>
        <v>0</v>
      </c>
      <c r="AA448" s="37">
        <f t="shared" si="221"/>
        <v>1.9999999999999831</v>
      </c>
      <c r="AB448" s="37">
        <f t="shared" si="222"/>
        <v>0</v>
      </c>
      <c r="AC448" s="37">
        <f t="shared" si="210"/>
        <v>1.9999999999999831</v>
      </c>
      <c r="AE448" s="36">
        <v>0</v>
      </c>
      <c r="AF448" s="36">
        <f t="shared" si="223"/>
        <v>0</v>
      </c>
      <c r="AG448" s="36">
        <f t="shared" si="211"/>
        <v>6.0205999132796242</v>
      </c>
      <c r="AI448" s="36">
        <f t="shared" si="224"/>
        <v>-3.182280639625853E-14</v>
      </c>
      <c r="AJ448" s="36">
        <f t="shared" si="225"/>
        <v>-1.1475496851984192E-13</v>
      </c>
      <c r="AK448" s="36">
        <f t="shared" si="226"/>
        <v>6.0205999132795505</v>
      </c>
      <c r="AM448" s="36">
        <f t="shared" si="227"/>
        <v>0</v>
      </c>
      <c r="AN448" s="36">
        <f t="shared" si="212"/>
        <v>6.0205999132796242</v>
      </c>
      <c r="AO448" s="36" t="e">
        <f t="shared" si="213"/>
        <v>#N/A</v>
      </c>
      <c r="AP448" s="36" t="e">
        <f t="shared" si="214"/>
        <v>#N/A</v>
      </c>
      <c r="AR448" s="36">
        <f t="shared" si="228"/>
        <v>0</v>
      </c>
      <c r="AS448" s="36">
        <f t="shared" si="229"/>
        <v>6.0205999132795505</v>
      </c>
      <c r="AT448" s="36" t="e">
        <f t="shared" si="230"/>
        <v>#N/A</v>
      </c>
      <c r="AU448" s="36" t="e">
        <f t="shared" si="231"/>
        <v>#N/A</v>
      </c>
      <c r="AW448" s="37"/>
    </row>
    <row r="449" spans="5:49">
      <c r="E449" s="37"/>
      <c r="F449" s="49">
        <v>445</v>
      </c>
      <c r="G449" s="49">
        <v>12085.927804762669</v>
      </c>
      <c r="H449" s="49">
        <v>12085.927804762669</v>
      </c>
      <c r="I449" s="49">
        <v>8.2740854997158983E-2</v>
      </c>
      <c r="K449" s="49"/>
      <c r="L449" s="49">
        <f t="shared" si="215"/>
        <v>0</v>
      </c>
      <c r="M449" s="49">
        <f t="shared" si="205"/>
        <v>0</v>
      </c>
      <c r="N449" s="49">
        <f t="shared" si="206"/>
        <v>1</v>
      </c>
      <c r="O449" s="49">
        <f t="shared" si="207"/>
        <v>0</v>
      </c>
      <c r="Q449" s="49">
        <f t="shared" si="216"/>
        <v>2</v>
      </c>
      <c r="R449" s="49">
        <f t="shared" si="217"/>
        <v>0</v>
      </c>
      <c r="S449" s="49">
        <f t="shared" si="208"/>
        <v>2</v>
      </c>
      <c r="U449" s="49"/>
      <c r="V449" s="49">
        <f t="shared" si="218"/>
        <v>0</v>
      </c>
      <c r="W449" s="49">
        <f t="shared" si="209"/>
        <v>0</v>
      </c>
      <c r="X449" s="49">
        <f t="shared" si="219"/>
        <v>0.99999999999998679</v>
      </c>
      <c r="Y449" s="49">
        <f t="shared" si="220"/>
        <v>0</v>
      </c>
      <c r="AA449" s="49">
        <f t="shared" si="221"/>
        <v>1.9999999999999831</v>
      </c>
      <c r="AB449" s="49">
        <f t="shared" si="222"/>
        <v>0</v>
      </c>
      <c r="AC449" s="49">
        <f t="shared" si="210"/>
        <v>1.9999999999999831</v>
      </c>
      <c r="AE449" s="53">
        <v>0</v>
      </c>
      <c r="AF449" s="53">
        <f t="shared" si="223"/>
        <v>0</v>
      </c>
      <c r="AG449" s="53">
        <f t="shared" si="211"/>
        <v>6.0205999132796242</v>
      </c>
      <c r="AI449" s="53">
        <f t="shared" si="224"/>
        <v>-3.182280639625853E-14</v>
      </c>
      <c r="AJ449" s="53">
        <f t="shared" si="225"/>
        <v>-1.1475496851984192E-13</v>
      </c>
      <c r="AK449" s="53">
        <f t="shared" si="226"/>
        <v>6.0205999132795505</v>
      </c>
      <c r="AM449" s="53">
        <f t="shared" si="227"/>
        <v>0</v>
      </c>
      <c r="AN449" s="53">
        <f t="shared" si="212"/>
        <v>6.0205999132796242</v>
      </c>
      <c r="AO449" s="53" t="e">
        <f t="shared" si="213"/>
        <v>#N/A</v>
      </c>
      <c r="AP449" s="53" t="e">
        <f t="shared" si="214"/>
        <v>#N/A</v>
      </c>
      <c r="AR449" s="53">
        <f t="shared" si="228"/>
        <v>0</v>
      </c>
      <c r="AS449" s="53">
        <f t="shared" si="229"/>
        <v>6.0205999132795505</v>
      </c>
      <c r="AT449" s="53" t="e">
        <f t="shared" si="230"/>
        <v>#N/A</v>
      </c>
      <c r="AU449" s="53" t="e">
        <f t="shared" si="231"/>
        <v>#N/A</v>
      </c>
      <c r="AW449" s="37"/>
    </row>
    <row r="450" spans="5:49">
      <c r="E450" s="37"/>
      <c r="F450" s="37">
        <v>446</v>
      </c>
      <c r="G450" s="37">
        <v>12261.115842996425</v>
      </c>
      <c r="H450" s="37">
        <v>12261.115842996425</v>
      </c>
      <c r="I450" s="52">
        <v>8.155864546139184E-2</v>
      </c>
      <c r="L450" s="37">
        <f t="shared" si="215"/>
        <v>0</v>
      </c>
      <c r="M450" s="37">
        <f t="shared" si="205"/>
        <v>0</v>
      </c>
      <c r="N450" s="37">
        <f t="shared" si="206"/>
        <v>1</v>
      </c>
      <c r="O450" s="37">
        <f t="shared" si="207"/>
        <v>0</v>
      </c>
      <c r="Q450" s="37">
        <f t="shared" si="216"/>
        <v>2</v>
      </c>
      <c r="R450" s="37">
        <f t="shared" si="217"/>
        <v>0</v>
      </c>
      <c r="S450" s="37">
        <f t="shared" si="208"/>
        <v>2</v>
      </c>
      <c r="V450" s="37">
        <f t="shared" si="218"/>
        <v>0</v>
      </c>
      <c r="W450" s="37">
        <f t="shared" si="209"/>
        <v>0</v>
      </c>
      <c r="X450" s="37">
        <f t="shared" si="219"/>
        <v>0.99999999999998679</v>
      </c>
      <c r="Y450" s="37">
        <f t="shared" si="220"/>
        <v>0</v>
      </c>
      <c r="AA450" s="37">
        <f t="shared" si="221"/>
        <v>1.9999999999999831</v>
      </c>
      <c r="AB450" s="37">
        <f t="shared" si="222"/>
        <v>0</v>
      </c>
      <c r="AC450" s="37">
        <f t="shared" si="210"/>
        <v>1.9999999999999831</v>
      </c>
      <c r="AE450" s="36">
        <v>0</v>
      </c>
      <c r="AF450" s="36">
        <f t="shared" si="223"/>
        <v>0</v>
      </c>
      <c r="AG450" s="36">
        <f t="shared" si="211"/>
        <v>6.0205999132796242</v>
      </c>
      <c r="AI450" s="36">
        <f t="shared" si="224"/>
        <v>-3.182280639625853E-14</v>
      </c>
      <c r="AJ450" s="36">
        <f t="shared" si="225"/>
        <v>-1.1475496851984192E-13</v>
      </c>
      <c r="AK450" s="36">
        <f t="shared" si="226"/>
        <v>6.0205999132795505</v>
      </c>
      <c r="AM450" s="36">
        <f t="shared" si="227"/>
        <v>0</v>
      </c>
      <c r="AN450" s="36">
        <f t="shared" si="212"/>
        <v>6.0205999132796242</v>
      </c>
      <c r="AO450" s="36" t="e">
        <f t="shared" si="213"/>
        <v>#N/A</v>
      </c>
      <c r="AP450" s="36" t="e">
        <f t="shared" si="214"/>
        <v>#N/A</v>
      </c>
      <c r="AR450" s="36">
        <f t="shared" si="228"/>
        <v>0</v>
      </c>
      <c r="AS450" s="36">
        <f t="shared" si="229"/>
        <v>6.0205999132795505</v>
      </c>
      <c r="AT450" s="36" t="e">
        <f t="shared" si="230"/>
        <v>#N/A</v>
      </c>
      <c r="AU450" s="36" t="e">
        <f t="shared" si="231"/>
        <v>#N/A</v>
      </c>
      <c r="AW450" s="37"/>
    </row>
    <row r="451" spans="5:49">
      <c r="E451" s="37"/>
      <c r="F451" s="49">
        <v>447</v>
      </c>
      <c r="G451" s="49">
        <v>12438.843268295534</v>
      </c>
      <c r="H451" s="49">
        <v>12438.843268295534</v>
      </c>
      <c r="I451" s="49">
        <v>8.0393327452627977E-2</v>
      </c>
      <c r="K451" s="49"/>
      <c r="L451" s="49">
        <f t="shared" si="215"/>
        <v>0</v>
      </c>
      <c r="M451" s="49">
        <f t="shared" si="205"/>
        <v>0</v>
      </c>
      <c r="N451" s="49">
        <f t="shared" si="206"/>
        <v>1</v>
      </c>
      <c r="O451" s="49">
        <f t="shared" si="207"/>
        <v>0</v>
      </c>
      <c r="Q451" s="49">
        <f t="shared" si="216"/>
        <v>2</v>
      </c>
      <c r="R451" s="49">
        <f t="shared" si="217"/>
        <v>0</v>
      </c>
      <c r="S451" s="49">
        <f t="shared" si="208"/>
        <v>2</v>
      </c>
      <c r="U451" s="49"/>
      <c r="V451" s="49">
        <f t="shared" si="218"/>
        <v>0</v>
      </c>
      <c r="W451" s="49">
        <f t="shared" si="209"/>
        <v>0</v>
      </c>
      <c r="X451" s="49">
        <f t="shared" si="219"/>
        <v>0.99999999999998679</v>
      </c>
      <c r="Y451" s="49">
        <f t="shared" si="220"/>
        <v>0</v>
      </c>
      <c r="AA451" s="49">
        <f t="shared" si="221"/>
        <v>1.9999999999999831</v>
      </c>
      <c r="AB451" s="49">
        <f t="shared" si="222"/>
        <v>0</v>
      </c>
      <c r="AC451" s="49">
        <f t="shared" si="210"/>
        <v>1.9999999999999831</v>
      </c>
      <c r="AE451" s="53">
        <v>0</v>
      </c>
      <c r="AF451" s="53">
        <f t="shared" si="223"/>
        <v>0</v>
      </c>
      <c r="AG451" s="53">
        <f t="shared" si="211"/>
        <v>6.0205999132796242</v>
      </c>
      <c r="AI451" s="53">
        <f t="shared" si="224"/>
        <v>-3.182280639625853E-14</v>
      </c>
      <c r="AJ451" s="53">
        <f t="shared" si="225"/>
        <v>-1.1475496851984192E-13</v>
      </c>
      <c r="AK451" s="53">
        <f t="shared" si="226"/>
        <v>6.0205999132795505</v>
      </c>
      <c r="AM451" s="53">
        <f t="shared" si="227"/>
        <v>0</v>
      </c>
      <c r="AN451" s="53">
        <f t="shared" si="212"/>
        <v>6.0205999132796242</v>
      </c>
      <c r="AO451" s="53" t="e">
        <f t="shared" si="213"/>
        <v>#N/A</v>
      </c>
      <c r="AP451" s="53" t="e">
        <f t="shared" si="214"/>
        <v>#N/A</v>
      </c>
      <c r="AR451" s="53">
        <f t="shared" si="228"/>
        <v>0</v>
      </c>
      <c r="AS451" s="53">
        <f t="shared" si="229"/>
        <v>6.0205999132795505</v>
      </c>
      <c r="AT451" s="53" t="e">
        <f t="shared" si="230"/>
        <v>#N/A</v>
      </c>
      <c r="AU451" s="53" t="e">
        <f t="shared" si="231"/>
        <v>#N/A</v>
      </c>
      <c r="AW451" s="37"/>
    </row>
    <row r="452" spans="5:49">
      <c r="E452" s="37"/>
      <c r="F452" s="37">
        <v>448</v>
      </c>
      <c r="G452" s="37">
        <v>12619.146889603864</v>
      </c>
      <c r="H452" s="37" t="s">
        <v>2</v>
      </c>
      <c r="I452" s="52">
        <v>7.9244659623055685E-2</v>
      </c>
      <c r="L452" s="37">
        <f t="shared" si="215"/>
        <v>0</v>
      </c>
      <c r="M452" s="37">
        <f t="shared" ref="M452:M484" si="232">RADIANS(L452)</f>
        <v>0</v>
      </c>
      <c r="N452" s="37">
        <f t="shared" ref="N452:N484" si="233">$K$4*COS(M452)</f>
        <v>1</v>
      </c>
      <c r="O452" s="37">
        <f t="shared" ref="O452:O484" si="234">$K$4*SIN(M452)</f>
        <v>0</v>
      </c>
      <c r="Q452" s="37">
        <f t="shared" si="216"/>
        <v>2</v>
      </c>
      <c r="R452" s="37">
        <f t="shared" si="217"/>
        <v>0</v>
      </c>
      <c r="S452" s="37">
        <f t="shared" ref="S452:S484" si="235">SQRT(Q452^2+R452^2)</f>
        <v>2</v>
      </c>
      <c r="V452" s="37">
        <f t="shared" si="218"/>
        <v>0</v>
      </c>
      <c r="W452" s="37">
        <f t="shared" ref="W452:W484" si="236">RADIANS(V452)</f>
        <v>0</v>
      </c>
      <c r="X452" s="37">
        <f t="shared" si="219"/>
        <v>0.99999999999998679</v>
      </c>
      <c r="Y452" s="37">
        <f t="shared" si="220"/>
        <v>0</v>
      </c>
      <c r="AA452" s="37">
        <f t="shared" si="221"/>
        <v>1.9999999999999831</v>
      </c>
      <c r="AB452" s="37">
        <f t="shared" si="222"/>
        <v>0</v>
      </c>
      <c r="AC452" s="37">
        <f t="shared" ref="AC452:AC484" si="237">SQRT(AA452^2+AB452^2)</f>
        <v>1.9999999999999831</v>
      </c>
      <c r="AE452" s="36">
        <v>0</v>
      </c>
      <c r="AF452" s="36">
        <f t="shared" si="223"/>
        <v>0</v>
      </c>
      <c r="AG452" s="36">
        <f t="shared" ref="AG452:AG484" si="238">20*LOG(S452)</f>
        <v>6.0205999132796242</v>
      </c>
      <c r="AI452" s="36">
        <f t="shared" si="224"/>
        <v>-3.182280639625853E-14</v>
      </c>
      <c r="AJ452" s="36">
        <f t="shared" si="225"/>
        <v>-1.1475496851984192E-13</v>
      </c>
      <c r="AK452" s="36">
        <f t="shared" si="226"/>
        <v>6.0205999132795505</v>
      </c>
      <c r="AM452" s="36">
        <f t="shared" si="227"/>
        <v>0</v>
      </c>
      <c r="AN452" s="36">
        <f t="shared" ref="AN452:AN515" si="239">IF(AM452&lt;6,AG452,NA())</f>
        <v>6.0205999132796242</v>
      </c>
      <c r="AO452" s="36" t="e">
        <f t="shared" ref="AO452:AO484" si="240">IF(AND(AM452&gt;=6,AM452&lt;24),AG452,NA())</f>
        <v>#N/A</v>
      </c>
      <c r="AP452" s="36" t="e">
        <f t="shared" ref="AP452:AP484" si="241">IF(24&lt;AM452,AG452,NA())</f>
        <v>#N/A</v>
      </c>
      <c r="AR452" s="36">
        <f t="shared" si="228"/>
        <v>0</v>
      </c>
      <c r="AS452" s="36">
        <f t="shared" si="229"/>
        <v>6.0205999132795505</v>
      </c>
      <c r="AT452" s="36" t="e">
        <f t="shared" si="230"/>
        <v>#N/A</v>
      </c>
      <c r="AU452" s="36" t="e">
        <f t="shared" si="231"/>
        <v>#N/A</v>
      </c>
      <c r="AW452" s="37"/>
    </row>
    <row r="453" spans="5:49">
      <c r="E453" s="37"/>
      <c r="F453" s="49">
        <v>449</v>
      </c>
      <c r="G453" s="49">
        <v>12802.064049418626</v>
      </c>
      <c r="H453" s="49">
        <v>12802.064049418626</v>
      </c>
      <c r="I453" s="49">
        <v>7.811240407326446E-2</v>
      </c>
      <c r="K453" s="49"/>
      <c r="L453" s="49">
        <f t="shared" ref="L453:L484" si="242">$D$7/$I453*360</f>
        <v>0</v>
      </c>
      <c r="M453" s="49">
        <f t="shared" si="232"/>
        <v>0</v>
      </c>
      <c r="N453" s="49">
        <f t="shared" si="233"/>
        <v>1</v>
      </c>
      <c r="O453" s="49">
        <f t="shared" si="234"/>
        <v>0</v>
      </c>
      <c r="Q453" s="49">
        <f t="shared" ref="Q453:Q484" si="243">$D$9+N453</f>
        <v>2</v>
      </c>
      <c r="R453" s="49">
        <f t="shared" ref="R453:R484" si="244">O453</f>
        <v>0</v>
      </c>
      <c r="S453" s="49">
        <f t="shared" si="235"/>
        <v>2</v>
      </c>
      <c r="U453" s="49"/>
      <c r="V453" s="49">
        <f t="shared" ref="V453:V484" si="245">$D$22/$I453*360</f>
        <v>0</v>
      </c>
      <c r="W453" s="49">
        <f t="shared" si="236"/>
        <v>0</v>
      </c>
      <c r="X453" s="49">
        <f t="shared" ref="X453:X484" si="246">$U$4*COS(W453)</f>
        <v>0.99999999999998679</v>
      </c>
      <c r="Y453" s="49">
        <f t="shared" ref="Y453:Y484" si="247">$U$4*SIN(W453)</f>
        <v>0</v>
      </c>
      <c r="AA453" s="49">
        <f t="shared" ref="AA453:AA484" si="248">$D$11+X453</f>
        <v>1.9999999999999831</v>
      </c>
      <c r="AB453" s="49">
        <f t="shared" ref="AB453:AB484" si="249">Y453</f>
        <v>0</v>
      </c>
      <c r="AC453" s="49">
        <f t="shared" si="237"/>
        <v>1.9999999999999831</v>
      </c>
      <c r="AE453" s="53">
        <v>0</v>
      </c>
      <c r="AF453" s="53">
        <f t="shared" ref="AF453:AF484" si="250">$D$21</f>
        <v>0</v>
      </c>
      <c r="AG453" s="53">
        <f t="shared" si="238"/>
        <v>6.0205999132796242</v>
      </c>
      <c r="AI453" s="53">
        <f t="shared" ref="AI453:AI484" si="251">IFERROR($D$26,NA())</f>
        <v>-3.182280639625853E-14</v>
      </c>
      <c r="AJ453" s="53">
        <f t="shared" ref="AJ453:AJ484" si="252">IFERROR($D$27,NA())</f>
        <v>-1.1475496851984192E-13</v>
      </c>
      <c r="AK453" s="53">
        <f t="shared" ref="AK453:AK484" si="253">IFERROR(20*LOG(AC453),NA())</f>
        <v>6.0205999132795505</v>
      </c>
      <c r="AM453" s="53">
        <f t="shared" ref="AM453:AM484" si="254">ABS(L453/360)</f>
        <v>0</v>
      </c>
      <c r="AN453" s="53">
        <f t="shared" si="239"/>
        <v>6.0205999132796242</v>
      </c>
      <c r="AO453" s="53" t="e">
        <f t="shared" si="240"/>
        <v>#N/A</v>
      </c>
      <c r="AP453" s="53" t="e">
        <f t="shared" si="241"/>
        <v>#N/A</v>
      </c>
      <c r="AR453" s="53">
        <f t="shared" ref="AR453:AR484" si="255">ABS(V453/360)</f>
        <v>0</v>
      </c>
      <c r="AS453" s="53">
        <f t="shared" ref="AS453:AS484" si="256">IFERROR(IF(AR453&lt;6,AK453,NA()),NA())</f>
        <v>6.0205999132795505</v>
      </c>
      <c r="AT453" s="53" t="e">
        <f t="shared" ref="AT453:AT484" si="257">IFERROR(IF(AND(AR453&gt;=6,AR453&lt;24),AK453,NA()),NA())</f>
        <v>#N/A</v>
      </c>
      <c r="AU453" s="53" t="e">
        <f t="shared" ref="AU453:AU484" si="258">IFERROR(IF(24&lt;AR453,AK453,NA()),NA())</f>
        <v>#N/A</v>
      </c>
      <c r="AW453" s="37"/>
    </row>
    <row r="454" spans="5:49">
      <c r="E454" s="37"/>
      <c r="F454" s="37">
        <v>450</v>
      </c>
      <c r="G454" s="37">
        <v>12987.632631524233</v>
      </c>
      <c r="H454" s="37">
        <v>12987.632631524233</v>
      </c>
      <c r="I454" s="52">
        <v>7.6996326302974552E-2</v>
      </c>
      <c r="L454" s="37">
        <f t="shared" si="242"/>
        <v>0</v>
      </c>
      <c r="M454" s="37">
        <f t="shared" si="232"/>
        <v>0</v>
      </c>
      <c r="N454" s="37">
        <f t="shared" si="233"/>
        <v>1</v>
      </c>
      <c r="O454" s="37">
        <f t="shared" si="234"/>
        <v>0</v>
      </c>
      <c r="Q454" s="37">
        <f t="shared" si="243"/>
        <v>2</v>
      </c>
      <c r="R454" s="37">
        <f t="shared" si="244"/>
        <v>0</v>
      </c>
      <c r="S454" s="37">
        <f t="shared" si="235"/>
        <v>2</v>
      </c>
      <c r="V454" s="37">
        <f t="shared" si="245"/>
        <v>0</v>
      </c>
      <c r="W454" s="37">
        <f t="shared" si="236"/>
        <v>0</v>
      </c>
      <c r="X454" s="37">
        <f t="shared" si="246"/>
        <v>0.99999999999998679</v>
      </c>
      <c r="Y454" s="37">
        <f t="shared" si="247"/>
        <v>0</v>
      </c>
      <c r="AA454" s="37">
        <f t="shared" si="248"/>
        <v>1.9999999999999831</v>
      </c>
      <c r="AB454" s="37">
        <f t="shared" si="249"/>
        <v>0</v>
      </c>
      <c r="AC454" s="37">
        <f t="shared" si="237"/>
        <v>1.9999999999999831</v>
      </c>
      <c r="AE454" s="36">
        <v>0</v>
      </c>
      <c r="AF454" s="36">
        <f t="shared" si="250"/>
        <v>0</v>
      </c>
      <c r="AG454" s="36">
        <f t="shared" si="238"/>
        <v>6.0205999132796242</v>
      </c>
      <c r="AI454" s="36">
        <f t="shared" si="251"/>
        <v>-3.182280639625853E-14</v>
      </c>
      <c r="AJ454" s="36">
        <f t="shared" si="252"/>
        <v>-1.1475496851984192E-13</v>
      </c>
      <c r="AK454" s="36">
        <f t="shared" si="253"/>
        <v>6.0205999132795505</v>
      </c>
      <c r="AM454" s="36">
        <f t="shared" si="254"/>
        <v>0</v>
      </c>
      <c r="AN454" s="36">
        <f t="shared" si="239"/>
        <v>6.0205999132796242</v>
      </c>
      <c r="AO454" s="36" t="e">
        <f t="shared" si="240"/>
        <v>#N/A</v>
      </c>
      <c r="AP454" s="36" t="e">
        <f t="shared" si="241"/>
        <v>#N/A</v>
      </c>
      <c r="AR454" s="36">
        <f t="shared" si="255"/>
        <v>0</v>
      </c>
      <c r="AS454" s="36">
        <f t="shared" si="256"/>
        <v>6.0205999132795505</v>
      </c>
      <c r="AT454" s="36" t="e">
        <f t="shared" si="257"/>
        <v>#N/A</v>
      </c>
      <c r="AU454" s="36" t="e">
        <f t="shared" si="258"/>
        <v>#N/A</v>
      </c>
      <c r="AW454" s="37"/>
    </row>
    <row r="455" spans="5:49">
      <c r="E455" s="37"/>
      <c r="F455" s="49">
        <v>451</v>
      </c>
      <c r="G455" s="49">
        <v>13175.891068838484</v>
      </c>
      <c r="H455" s="49">
        <v>13175.891068838484</v>
      </c>
      <c r="I455" s="49">
        <v>7.5896195162469163E-2</v>
      </c>
      <c r="K455" s="49"/>
      <c r="L455" s="49">
        <f t="shared" si="242"/>
        <v>0</v>
      </c>
      <c r="M455" s="49">
        <f t="shared" si="232"/>
        <v>0</v>
      </c>
      <c r="N455" s="49">
        <f t="shared" si="233"/>
        <v>1</v>
      </c>
      <c r="O455" s="49">
        <f t="shared" si="234"/>
        <v>0</v>
      </c>
      <c r="Q455" s="49">
        <f t="shared" si="243"/>
        <v>2</v>
      </c>
      <c r="R455" s="49">
        <f t="shared" si="244"/>
        <v>0</v>
      </c>
      <c r="S455" s="49">
        <f t="shared" si="235"/>
        <v>2</v>
      </c>
      <c r="U455" s="49"/>
      <c r="V455" s="49">
        <f t="shared" si="245"/>
        <v>0</v>
      </c>
      <c r="W455" s="49">
        <f t="shared" si="236"/>
        <v>0</v>
      </c>
      <c r="X455" s="49">
        <f t="shared" si="246"/>
        <v>0.99999999999998679</v>
      </c>
      <c r="Y455" s="49">
        <f t="shared" si="247"/>
        <v>0</v>
      </c>
      <c r="AA455" s="49">
        <f t="shared" si="248"/>
        <v>1.9999999999999831</v>
      </c>
      <c r="AB455" s="49">
        <f t="shared" si="249"/>
        <v>0</v>
      </c>
      <c r="AC455" s="49">
        <f t="shared" si="237"/>
        <v>1.9999999999999831</v>
      </c>
      <c r="AE455" s="53">
        <v>0</v>
      </c>
      <c r="AF455" s="53">
        <f t="shared" si="250"/>
        <v>0</v>
      </c>
      <c r="AG455" s="53">
        <f t="shared" si="238"/>
        <v>6.0205999132796242</v>
      </c>
      <c r="AI455" s="53">
        <f t="shared" si="251"/>
        <v>-3.182280639625853E-14</v>
      </c>
      <c r="AJ455" s="53">
        <f t="shared" si="252"/>
        <v>-1.1475496851984192E-13</v>
      </c>
      <c r="AK455" s="53">
        <f t="shared" si="253"/>
        <v>6.0205999132795505</v>
      </c>
      <c r="AM455" s="53">
        <f t="shared" si="254"/>
        <v>0</v>
      </c>
      <c r="AN455" s="53">
        <f t="shared" si="239"/>
        <v>6.0205999132796242</v>
      </c>
      <c r="AO455" s="53" t="e">
        <f t="shared" si="240"/>
        <v>#N/A</v>
      </c>
      <c r="AP455" s="53" t="e">
        <f t="shared" si="241"/>
        <v>#N/A</v>
      </c>
      <c r="AR455" s="53">
        <f t="shared" si="255"/>
        <v>0</v>
      </c>
      <c r="AS455" s="53">
        <f t="shared" si="256"/>
        <v>6.0205999132795505</v>
      </c>
      <c r="AT455" s="53" t="e">
        <f t="shared" si="257"/>
        <v>#N/A</v>
      </c>
      <c r="AU455" s="53" t="e">
        <f t="shared" si="258"/>
        <v>#N/A</v>
      </c>
      <c r="AW455" s="37"/>
    </row>
    <row r="456" spans="5:49">
      <c r="E456" s="37"/>
      <c r="F456" s="37">
        <v>452</v>
      </c>
      <c r="G456" s="37">
        <v>13366.87835137231</v>
      </c>
      <c r="H456" s="37">
        <v>13366.87835137231</v>
      </c>
      <c r="I456" s="52">
        <v>7.4811782804721574E-2</v>
      </c>
      <c r="L456" s="37">
        <f t="shared" si="242"/>
        <v>0</v>
      </c>
      <c r="M456" s="37">
        <f t="shared" si="232"/>
        <v>0</v>
      </c>
      <c r="N456" s="37">
        <f t="shared" si="233"/>
        <v>1</v>
      </c>
      <c r="O456" s="37">
        <f t="shared" si="234"/>
        <v>0</v>
      </c>
      <c r="Q456" s="37">
        <f t="shared" si="243"/>
        <v>2</v>
      </c>
      <c r="R456" s="37">
        <f t="shared" si="244"/>
        <v>0</v>
      </c>
      <c r="S456" s="37">
        <f t="shared" si="235"/>
        <v>2</v>
      </c>
      <c r="V456" s="37">
        <f t="shared" si="245"/>
        <v>0</v>
      </c>
      <c r="W456" s="37">
        <f t="shared" si="236"/>
        <v>0</v>
      </c>
      <c r="X456" s="37">
        <f t="shared" si="246"/>
        <v>0.99999999999998679</v>
      </c>
      <c r="Y456" s="37">
        <f t="shared" si="247"/>
        <v>0</v>
      </c>
      <c r="AA456" s="37">
        <f t="shared" si="248"/>
        <v>1.9999999999999831</v>
      </c>
      <c r="AB456" s="37">
        <f t="shared" si="249"/>
        <v>0</v>
      </c>
      <c r="AC456" s="37">
        <f t="shared" si="237"/>
        <v>1.9999999999999831</v>
      </c>
      <c r="AE456" s="36">
        <v>0</v>
      </c>
      <c r="AF456" s="36">
        <f t="shared" si="250"/>
        <v>0</v>
      </c>
      <c r="AG456" s="36">
        <f t="shared" si="238"/>
        <v>6.0205999132796242</v>
      </c>
      <c r="AI456" s="36">
        <f t="shared" si="251"/>
        <v>-3.182280639625853E-14</v>
      </c>
      <c r="AJ456" s="36">
        <f t="shared" si="252"/>
        <v>-1.1475496851984192E-13</v>
      </c>
      <c r="AK456" s="36">
        <f t="shared" si="253"/>
        <v>6.0205999132795505</v>
      </c>
      <c r="AM456" s="36">
        <f t="shared" si="254"/>
        <v>0</v>
      </c>
      <c r="AN456" s="36">
        <f t="shared" si="239"/>
        <v>6.0205999132796242</v>
      </c>
      <c r="AO456" s="36" t="e">
        <f t="shared" si="240"/>
        <v>#N/A</v>
      </c>
      <c r="AP456" s="36" t="e">
        <f t="shared" si="241"/>
        <v>#N/A</v>
      </c>
      <c r="AR456" s="36">
        <f t="shared" si="255"/>
        <v>0</v>
      </c>
      <c r="AS456" s="36">
        <f t="shared" si="256"/>
        <v>6.0205999132795505</v>
      </c>
      <c r="AT456" s="36" t="e">
        <f t="shared" si="257"/>
        <v>#N/A</v>
      </c>
      <c r="AU456" s="36" t="e">
        <f t="shared" si="258"/>
        <v>#N/A</v>
      </c>
      <c r="AW456" s="37"/>
    </row>
    <row r="457" spans="5:49">
      <c r="E457" s="37"/>
      <c r="F457" s="49">
        <v>453</v>
      </c>
      <c r="G457" s="49">
        <v>13560.634034304923</v>
      </c>
      <c r="H457" s="49">
        <v>13560.634034304923</v>
      </c>
      <c r="I457" s="49">
        <v>7.3742864638206201E-2</v>
      </c>
      <c r="K457" s="49"/>
      <c r="L457" s="49">
        <f t="shared" si="242"/>
        <v>0</v>
      </c>
      <c r="M457" s="49">
        <f t="shared" si="232"/>
        <v>0</v>
      </c>
      <c r="N457" s="49">
        <f t="shared" si="233"/>
        <v>1</v>
      </c>
      <c r="O457" s="49">
        <f t="shared" si="234"/>
        <v>0</v>
      </c>
      <c r="Q457" s="49">
        <f t="shared" si="243"/>
        <v>2</v>
      </c>
      <c r="R457" s="49">
        <f t="shared" si="244"/>
        <v>0</v>
      </c>
      <c r="S457" s="49">
        <f t="shared" si="235"/>
        <v>2</v>
      </c>
      <c r="U457" s="49"/>
      <c r="V457" s="49">
        <f t="shared" si="245"/>
        <v>0</v>
      </c>
      <c r="W457" s="49">
        <f t="shared" si="236"/>
        <v>0</v>
      </c>
      <c r="X457" s="49">
        <f t="shared" si="246"/>
        <v>0.99999999999998679</v>
      </c>
      <c r="Y457" s="49">
        <f t="shared" si="247"/>
        <v>0</v>
      </c>
      <c r="AA457" s="49">
        <f t="shared" si="248"/>
        <v>1.9999999999999831</v>
      </c>
      <c r="AB457" s="49">
        <f t="shared" si="249"/>
        <v>0</v>
      </c>
      <c r="AC457" s="49">
        <f t="shared" si="237"/>
        <v>1.9999999999999831</v>
      </c>
      <c r="AE457" s="53">
        <v>0</v>
      </c>
      <c r="AF457" s="53">
        <f t="shared" si="250"/>
        <v>0</v>
      </c>
      <c r="AG457" s="53">
        <f t="shared" si="238"/>
        <v>6.0205999132796242</v>
      </c>
      <c r="AI457" s="53">
        <f t="shared" si="251"/>
        <v>-3.182280639625853E-14</v>
      </c>
      <c r="AJ457" s="53">
        <f t="shared" si="252"/>
        <v>-1.1475496851984192E-13</v>
      </c>
      <c r="AK457" s="53">
        <f t="shared" si="253"/>
        <v>6.0205999132795505</v>
      </c>
      <c r="AM457" s="53">
        <f t="shared" si="254"/>
        <v>0</v>
      </c>
      <c r="AN457" s="53">
        <f t="shared" si="239"/>
        <v>6.0205999132796242</v>
      </c>
      <c r="AO457" s="53" t="e">
        <f t="shared" si="240"/>
        <v>#N/A</v>
      </c>
      <c r="AP457" s="53" t="e">
        <f t="shared" si="241"/>
        <v>#N/A</v>
      </c>
      <c r="AR457" s="53">
        <f t="shared" si="255"/>
        <v>0</v>
      </c>
      <c r="AS457" s="53">
        <f t="shared" si="256"/>
        <v>6.0205999132795505</v>
      </c>
      <c r="AT457" s="53" t="e">
        <f t="shared" si="257"/>
        <v>#N/A</v>
      </c>
      <c r="AU457" s="53" t="e">
        <f t="shared" si="258"/>
        <v>#N/A</v>
      </c>
      <c r="AW457" s="37"/>
    </row>
    <row r="458" spans="5:49">
      <c r="E458" s="37"/>
      <c r="F458" s="37">
        <v>454</v>
      </c>
      <c r="G458" s="37">
        <v>13757.198246176158</v>
      </c>
      <c r="H458" s="37">
        <v>13757.198246176158</v>
      </c>
      <c r="I458" s="52">
        <v>7.2689219280383063E-2</v>
      </c>
      <c r="L458" s="37">
        <f t="shared" si="242"/>
        <v>0</v>
      </c>
      <c r="M458" s="37">
        <f t="shared" si="232"/>
        <v>0</v>
      </c>
      <c r="N458" s="37">
        <f t="shared" si="233"/>
        <v>1</v>
      </c>
      <c r="O458" s="37">
        <f t="shared" si="234"/>
        <v>0</v>
      </c>
      <c r="Q458" s="37">
        <f t="shared" si="243"/>
        <v>2</v>
      </c>
      <c r="R458" s="37">
        <f t="shared" si="244"/>
        <v>0</v>
      </c>
      <c r="S458" s="37">
        <f t="shared" si="235"/>
        <v>2</v>
      </c>
      <c r="V458" s="37">
        <f t="shared" si="245"/>
        <v>0</v>
      </c>
      <c r="W458" s="37">
        <f t="shared" si="236"/>
        <v>0</v>
      </c>
      <c r="X458" s="37">
        <f t="shared" si="246"/>
        <v>0.99999999999998679</v>
      </c>
      <c r="Y458" s="37">
        <f t="shared" si="247"/>
        <v>0</v>
      </c>
      <c r="AA458" s="37">
        <f t="shared" si="248"/>
        <v>1.9999999999999831</v>
      </c>
      <c r="AB458" s="37">
        <f t="shared" si="249"/>
        <v>0</v>
      </c>
      <c r="AC458" s="37">
        <f t="shared" si="237"/>
        <v>1.9999999999999831</v>
      </c>
      <c r="AE458" s="36">
        <v>0</v>
      </c>
      <c r="AF458" s="36">
        <f t="shared" si="250"/>
        <v>0</v>
      </c>
      <c r="AG458" s="36">
        <f t="shared" si="238"/>
        <v>6.0205999132796242</v>
      </c>
      <c r="AI458" s="36">
        <f t="shared" si="251"/>
        <v>-3.182280639625853E-14</v>
      </c>
      <c r="AJ458" s="36">
        <f t="shared" si="252"/>
        <v>-1.1475496851984192E-13</v>
      </c>
      <c r="AK458" s="36">
        <f t="shared" si="253"/>
        <v>6.0205999132795505</v>
      </c>
      <c r="AM458" s="36">
        <f t="shared" si="254"/>
        <v>0</v>
      </c>
      <c r="AN458" s="36">
        <f t="shared" si="239"/>
        <v>6.0205999132796242</v>
      </c>
      <c r="AO458" s="36" t="e">
        <f t="shared" si="240"/>
        <v>#N/A</v>
      </c>
      <c r="AP458" s="36" t="e">
        <f t="shared" si="241"/>
        <v>#N/A</v>
      </c>
      <c r="AR458" s="36">
        <f t="shared" si="255"/>
        <v>0</v>
      </c>
      <c r="AS458" s="36">
        <f t="shared" si="256"/>
        <v>6.0205999132795505</v>
      </c>
      <c r="AT458" s="36" t="e">
        <f t="shared" si="257"/>
        <v>#N/A</v>
      </c>
      <c r="AU458" s="36" t="e">
        <f t="shared" si="258"/>
        <v>#N/A</v>
      </c>
      <c r="AW458" s="37"/>
    </row>
    <row r="459" spans="5:49">
      <c r="E459" s="37"/>
      <c r="F459" s="49">
        <v>455</v>
      </c>
      <c r="G459" s="49">
        <v>13956.611697197332</v>
      </c>
      <c r="H459" s="49">
        <v>13956.611697197332</v>
      </c>
      <c r="I459" s="49">
        <v>7.1650628511848113E-2</v>
      </c>
      <c r="K459" s="49"/>
      <c r="L459" s="49">
        <f t="shared" si="242"/>
        <v>0</v>
      </c>
      <c r="M459" s="49">
        <f t="shared" si="232"/>
        <v>0</v>
      </c>
      <c r="N459" s="49">
        <f t="shared" si="233"/>
        <v>1</v>
      </c>
      <c r="O459" s="49">
        <f t="shared" si="234"/>
        <v>0</v>
      </c>
      <c r="Q459" s="49">
        <f t="shared" si="243"/>
        <v>2</v>
      </c>
      <c r="R459" s="49">
        <f t="shared" si="244"/>
        <v>0</v>
      </c>
      <c r="S459" s="49">
        <f t="shared" si="235"/>
        <v>2</v>
      </c>
      <c r="U459" s="49"/>
      <c r="V459" s="49">
        <f t="shared" si="245"/>
        <v>0</v>
      </c>
      <c r="W459" s="49">
        <f t="shared" si="236"/>
        <v>0</v>
      </c>
      <c r="X459" s="49">
        <f t="shared" si="246"/>
        <v>0.99999999999998679</v>
      </c>
      <c r="Y459" s="49">
        <f t="shared" si="247"/>
        <v>0</v>
      </c>
      <c r="AA459" s="49">
        <f t="shared" si="248"/>
        <v>1.9999999999999831</v>
      </c>
      <c r="AB459" s="49">
        <f t="shared" si="249"/>
        <v>0</v>
      </c>
      <c r="AC459" s="49">
        <f t="shared" si="237"/>
        <v>1.9999999999999831</v>
      </c>
      <c r="AE459" s="53">
        <v>0</v>
      </c>
      <c r="AF459" s="53">
        <f t="shared" si="250"/>
        <v>0</v>
      </c>
      <c r="AG459" s="53">
        <f t="shared" si="238"/>
        <v>6.0205999132796242</v>
      </c>
      <c r="AI459" s="53">
        <f t="shared" si="251"/>
        <v>-3.182280639625853E-14</v>
      </c>
      <c r="AJ459" s="53">
        <f t="shared" si="252"/>
        <v>-1.1475496851984192E-13</v>
      </c>
      <c r="AK459" s="53">
        <f t="shared" si="253"/>
        <v>6.0205999132795505</v>
      </c>
      <c r="AM459" s="53">
        <f t="shared" si="254"/>
        <v>0</v>
      </c>
      <c r="AN459" s="53">
        <f t="shared" si="239"/>
        <v>6.0205999132796242</v>
      </c>
      <c r="AO459" s="53" t="e">
        <f t="shared" si="240"/>
        <v>#N/A</v>
      </c>
      <c r="AP459" s="53" t="e">
        <f t="shared" si="241"/>
        <v>#N/A</v>
      </c>
      <c r="AR459" s="53">
        <f t="shared" si="255"/>
        <v>0</v>
      </c>
      <c r="AS459" s="53">
        <f t="shared" si="256"/>
        <v>6.0205999132795505</v>
      </c>
      <c r="AT459" s="53" t="e">
        <f t="shared" si="257"/>
        <v>#N/A</v>
      </c>
      <c r="AU459" s="53" t="e">
        <f t="shared" si="258"/>
        <v>#N/A</v>
      </c>
      <c r="AW459" s="37"/>
    </row>
    <row r="460" spans="5:49">
      <c r="E460" s="37"/>
      <c r="F460" s="37">
        <v>456</v>
      </c>
      <c r="G460" s="37">
        <v>14158.915687682775</v>
      </c>
      <c r="H460" s="37">
        <v>14158.915687682775</v>
      </c>
      <c r="I460" s="52">
        <v>7.0626877231137627E-2</v>
      </c>
      <c r="L460" s="37">
        <f t="shared" si="242"/>
        <v>0</v>
      </c>
      <c r="M460" s="37">
        <f t="shared" si="232"/>
        <v>0</v>
      </c>
      <c r="N460" s="37">
        <f t="shared" si="233"/>
        <v>1</v>
      </c>
      <c r="O460" s="37">
        <f t="shared" si="234"/>
        <v>0</v>
      </c>
      <c r="Q460" s="37">
        <f t="shared" si="243"/>
        <v>2</v>
      </c>
      <c r="R460" s="37">
        <f t="shared" si="244"/>
        <v>0</v>
      </c>
      <c r="S460" s="37">
        <f t="shared" si="235"/>
        <v>2</v>
      </c>
      <c r="V460" s="37">
        <f t="shared" si="245"/>
        <v>0</v>
      </c>
      <c r="W460" s="37">
        <f t="shared" si="236"/>
        <v>0</v>
      </c>
      <c r="X460" s="37">
        <f t="shared" si="246"/>
        <v>0.99999999999998679</v>
      </c>
      <c r="Y460" s="37">
        <f t="shared" si="247"/>
        <v>0</v>
      </c>
      <c r="AA460" s="37">
        <f t="shared" si="248"/>
        <v>1.9999999999999831</v>
      </c>
      <c r="AB460" s="37">
        <f t="shared" si="249"/>
        <v>0</v>
      </c>
      <c r="AC460" s="37">
        <f t="shared" si="237"/>
        <v>1.9999999999999831</v>
      </c>
      <c r="AE460" s="36">
        <v>0</v>
      </c>
      <c r="AF460" s="36">
        <f t="shared" si="250"/>
        <v>0</v>
      </c>
      <c r="AG460" s="36">
        <f t="shared" si="238"/>
        <v>6.0205999132796242</v>
      </c>
      <c r="AI460" s="36">
        <f t="shared" si="251"/>
        <v>-3.182280639625853E-14</v>
      </c>
      <c r="AJ460" s="36">
        <f t="shared" si="252"/>
        <v>-1.1475496851984192E-13</v>
      </c>
      <c r="AK460" s="36">
        <f t="shared" si="253"/>
        <v>6.0205999132795505</v>
      </c>
      <c r="AM460" s="36">
        <f t="shared" si="254"/>
        <v>0</v>
      </c>
      <c r="AN460" s="36">
        <f t="shared" si="239"/>
        <v>6.0205999132796242</v>
      </c>
      <c r="AO460" s="36" t="e">
        <f t="shared" si="240"/>
        <v>#N/A</v>
      </c>
      <c r="AP460" s="36" t="e">
        <f t="shared" si="241"/>
        <v>#N/A</v>
      </c>
      <c r="AR460" s="36">
        <f t="shared" si="255"/>
        <v>0</v>
      </c>
      <c r="AS460" s="36">
        <f t="shared" si="256"/>
        <v>6.0205999132795505</v>
      </c>
      <c r="AT460" s="36" t="e">
        <f t="shared" si="257"/>
        <v>#N/A</v>
      </c>
      <c r="AU460" s="36" t="e">
        <f t="shared" si="258"/>
        <v>#N/A</v>
      </c>
      <c r="AW460" s="37"/>
    </row>
    <row r="461" spans="5:49">
      <c r="E461" s="37"/>
      <c r="F461" s="49">
        <v>457</v>
      </c>
      <c r="G461" s="49">
        <v>14364.152116603427</v>
      </c>
      <c r="H461" s="49">
        <v>14364.152116603427</v>
      </c>
      <c r="I461" s="49">
        <v>6.9617753410179131E-2</v>
      </c>
      <c r="K461" s="49"/>
      <c r="L461" s="49">
        <f t="shared" si="242"/>
        <v>0</v>
      </c>
      <c r="M461" s="49">
        <f t="shared" si="232"/>
        <v>0</v>
      </c>
      <c r="N461" s="49">
        <f t="shared" si="233"/>
        <v>1</v>
      </c>
      <c r="O461" s="49">
        <f t="shared" si="234"/>
        <v>0</v>
      </c>
      <c r="Q461" s="49">
        <f t="shared" si="243"/>
        <v>2</v>
      </c>
      <c r="R461" s="49">
        <f t="shared" si="244"/>
        <v>0</v>
      </c>
      <c r="S461" s="49">
        <f t="shared" si="235"/>
        <v>2</v>
      </c>
      <c r="U461" s="49"/>
      <c r="V461" s="49">
        <f t="shared" si="245"/>
        <v>0</v>
      </c>
      <c r="W461" s="49">
        <f t="shared" si="236"/>
        <v>0</v>
      </c>
      <c r="X461" s="49">
        <f t="shared" si="246"/>
        <v>0.99999999999998679</v>
      </c>
      <c r="Y461" s="49">
        <f t="shared" si="247"/>
        <v>0</v>
      </c>
      <c r="AA461" s="49">
        <f t="shared" si="248"/>
        <v>1.9999999999999831</v>
      </c>
      <c r="AB461" s="49">
        <f t="shared" si="249"/>
        <v>0</v>
      </c>
      <c r="AC461" s="49">
        <f t="shared" si="237"/>
        <v>1.9999999999999831</v>
      </c>
      <c r="AE461" s="53">
        <v>0</v>
      </c>
      <c r="AF461" s="53">
        <f t="shared" si="250"/>
        <v>0</v>
      </c>
      <c r="AG461" s="53">
        <f t="shared" si="238"/>
        <v>6.0205999132796242</v>
      </c>
      <c r="AI461" s="53">
        <f t="shared" si="251"/>
        <v>-3.182280639625853E-14</v>
      </c>
      <c r="AJ461" s="53">
        <f t="shared" si="252"/>
        <v>-1.1475496851984192E-13</v>
      </c>
      <c r="AK461" s="53">
        <f t="shared" si="253"/>
        <v>6.0205999132795505</v>
      </c>
      <c r="AM461" s="53">
        <f t="shared" si="254"/>
        <v>0</v>
      </c>
      <c r="AN461" s="53">
        <f t="shared" si="239"/>
        <v>6.0205999132796242</v>
      </c>
      <c r="AO461" s="53" t="e">
        <f t="shared" si="240"/>
        <v>#N/A</v>
      </c>
      <c r="AP461" s="53" t="e">
        <f t="shared" si="241"/>
        <v>#N/A</v>
      </c>
      <c r="AR461" s="53">
        <f t="shared" si="255"/>
        <v>0</v>
      </c>
      <c r="AS461" s="53">
        <f t="shared" si="256"/>
        <v>6.0205999132795505</v>
      </c>
      <c r="AT461" s="53" t="e">
        <f t="shared" si="257"/>
        <v>#N/A</v>
      </c>
      <c r="AU461" s="53" t="e">
        <f t="shared" si="258"/>
        <v>#N/A</v>
      </c>
      <c r="AW461" s="37"/>
    </row>
    <row r="462" spans="5:49">
      <c r="E462" s="37"/>
      <c r="F462" s="37">
        <v>458</v>
      </c>
      <c r="G462" s="37">
        <v>14572.363490264557</v>
      </c>
      <c r="H462" s="37">
        <v>14572.363490264557</v>
      </c>
      <c r="I462" s="52">
        <v>6.8623048050378083E-2</v>
      </c>
      <c r="L462" s="37">
        <f t="shared" si="242"/>
        <v>0</v>
      </c>
      <c r="M462" s="37">
        <f t="shared" si="232"/>
        <v>0</v>
      </c>
      <c r="N462" s="37">
        <f t="shared" si="233"/>
        <v>1</v>
      </c>
      <c r="O462" s="37">
        <f t="shared" si="234"/>
        <v>0</v>
      </c>
      <c r="Q462" s="37">
        <f t="shared" si="243"/>
        <v>2</v>
      </c>
      <c r="R462" s="37">
        <f t="shared" si="244"/>
        <v>0</v>
      </c>
      <c r="S462" s="37">
        <f t="shared" si="235"/>
        <v>2</v>
      </c>
      <c r="V462" s="37">
        <f t="shared" si="245"/>
        <v>0</v>
      </c>
      <c r="W462" s="37">
        <f t="shared" si="236"/>
        <v>0</v>
      </c>
      <c r="X462" s="37">
        <f t="shared" si="246"/>
        <v>0.99999999999998679</v>
      </c>
      <c r="Y462" s="37">
        <f t="shared" si="247"/>
        <v>0</v>
      </c>
      <c r="AA462" s="37">
        <f t="shared" si="248"/>
        <v>1.9999999999999831</v>
      </c>
      <c r="AB462" s="37">
        <f t="shared" si="249"/>
        <v>0</v>
      </c>
      <c r="AC462" s="37">
        <f t="shared" si="237"/>
        <v>1.9999999999999831</v>
      </c>
      <c r="AE462" s="36">
        <v>0</v>
      </c>
      <c r="AF462" s="36">
        <f t="shared" si="250"/>
        <v>0</v>
      </c>
      <c r="AG462" s="36">
        <f t="shared" si="238"/>
        <v>6.0205999132796242</v>
      </c>
      <c r="AI462" s="36">
        <f t="shared" si="251"/>
        <v>-3.182280639625853E-14</v>
      </c>
      <c r="AJ462" s="36">
        <f t="shared" si="252"/>
        <v>-1.1475496851984192E-13</v>
      </c>
      <c r="AK462" s="36">
        <f t="shared" si="253"/>
        <v>6.0205999132795505</v>
      </c>
      <c r="AM462" s="36">
        <f t="shared" si="254"/>
        <v>0</v>
      </c>
      <c r="AN462" s="36">
        <f t="shared" si="239"/>
        <v>6.0205999132796242</v>
      </c>
      <c r="AO462" s="36" t="e">
        <f t="shared" si="240"/>
        <v>#N/A</v>
      </c>
      <c r="AP462" s="36" t="e">
        <f t="shared" si="241"/>
        <v>#N/A</v>
      </c>
      <c r="AR462" s="36">
        <f t="shared" si="255"/>
        <v>0</v>
      </c>
      <c r="AS462" s="36">
        <f t="shared" si="256"/>
        <v>6.0205999132795505</v>
      </c>
      <c r="AT462" s="36" t="e">
        <f t="shared" si="257"/>
        <v>#N/A</v>
      </c>
      <c r="AU462" s="36" t="e">
        <f t="shared" si="258"/>
        <v>#N/A</v>
      </c>
      <c r="AW462" s="37"/>
    </row>
    <row r="463" spans="5:49">
      <c r="E463" s="37"/>
      <c r="F463" s="49">
        <v>459</v>
      </c>
      <c r="G463" s="49">
        <v>14783.592931109195</v>
      </c>
      <c r="H463" s="49">
        <v>14783.592931109195</v>
      </c>
      <c r="I463" s="49">
        <v>6.7642555139332511E-2</v>
      </c>
      <c r="K463" s="49"/>
      <c r="L463" s="49">
        <f t="shared" si="242"/>
        <v>0</v>
      </c>
      <c r="M463" s="49">
        <f t="shared" si="232"/>
        <v>0</v>
      </c>
      <c r="N463" s="49">
        <f t="shared" si="233"/>
        <v>1</v>
      </c>
      <c r="O463" s="49">
        <f t="shared" si="234"/>
        <v>0</v>
      </c>
      <c r="Q463" s="49">
        <f t="shared" si="243"/>
        <v>2</v>
      </c>
      <c r="R463" s="49">
        <f t="shared" si="244"/>
        <v>0</v>
      </c>
      <c r="S463" s="49">
        <f t="shared" si="235"/>
        <v>2</v>
      </c>
      <c r="U463" s="49"/>
      <c r="V463" s="49">
        <f t="shared" si="245"/>
        <v>0</v>
      </c>
      <c r="W463" s="49">
        <f t="shared" si="236"/>
        <v>0</v>
      </c>
      <c r="X463" s="49">
        <f t="shared" si="246"/>
        <v>0.99999999999998679</v>
      </c>
      <c r="Y463" s="49">
        <f t="shared" si="247"/>
        <v>0</v>
      </c>
      <c r="AA463" s="49">
        <f t="shared" si="248"/>
        <v>1.9999999999999831</v>
      </c>
      <c r="AB463" s="49">
        <f t="shared" si="249"/>
        <v>0</v>
      </c>
      <c r="AC463" s="49">
        <f t="shared" si="237"/>
        <v>1.9999999999999831</v>
      </c>
      <c r="AE463" s="53">
        <v>0</v>
      </c>
      <c r="AF463" s="53">
        <f t="shared" si="250"/>
        <v>0</v>
      </c>
      <c r="AG463" s="53">
        <f t="shared" si="238"/>
        <v>6.0205999132796242</v>
      </c>
      <c r="AI463" s="53">
        <f t="shared" si="251"/>
        <v>-3.182280639625853E-14</v>
      </c>
      <c r="AJ463" s="53">
        <f t="shared" si="252"/>
        <v>-1.1475496851984192E-13</v>
      </c>
      <c r="AK463" s="53">
        <f t="shared" si="253"/>
        <v>6.0205999132795505</v>
      </c>
      <c r="AM463" s="53">
        <f t="shared" si="254"/>
        <v>0</v>
      </c>
      <c r="AN463" s="53">
        <f t="shared" si="239"/>
        <v>6.0205999132796242</v>
      </c>
      <c r="AO463" s="53" t="e">
        <f t="shared" si="240"/>
        <v>#N/A</v>
      </c>
      <c r="AP463" s="53" t="e">
        <f t="shared" si="241"/>
        <v>#N/A</v>
      </c>
      <c r="AR463" s="53">
        <f t="shared" si="255"/>
        <v>0</v>
      </c>
      <c r="AS463" s="53">
        <f t="shared" si="256"/>
        <v>6.0205999132795505</v>
      </c>
      <c r="AT463" s="53" t="e">
        <f t="shared" si="257"/>
        <v>#N/A</v>
      </c>
      <c r="AU463" s="53" t="e">
        <f t="shared" si="258"/>
        <v>#N/A</v>
      </c>
      <c r="AW463" s="37"/>
    </row>
    <row r="464" spans="5:49">
      <c r="E464" s="37"/>
      <c r="F464" s="37">
        <v>460</v>
      </c>
      <c r="G464" s="37">
        <v>14997.884186649131</v>
      </c>
      <c r="H464" s="37">
        <v>14997.884186649131</v>
      </c>
      <c r="I464" s="52">
        <v>6.6676071608166132E-2</v>
      </c>
      <c r="L464" s="37">
        <f t="shared" si="242"/>
        <v>0</v>
      </c>
      <c r="M464" s="37">
        <f t="shared" si="232"/>
        <v>0</v>
      </c>
      <c r="N464" s="37">
        <f t="shared" si="233"/>
        <v>1</v>
      </c>
      <c r="O464" s="37">
        <f t="shared" si="234"/>
        <v>0</v>
      </c>
      <c r="Q464" s="37">
        <f t="shared" si="243"/>
        <v>2</v>
      </c>
      <c r="R464" s="37">
        <f t="shared" si="244"/>
        <v>0</v>
      </c>
      <c r="S464" s="37">
        <f t="shared" si="235"/>
        <v>2</v>
      </c>
      <c r="V464" s="37">
        <f t="shared" si="245"/>
        <v>0</v>
      </c>
      <c r="W464" s="37">
        <f t="shared" si="236"/>
        <v>0</v>
      </c>
      <c r="X464" s="37">
        <f t="shared" si="246"/>
        <v>0.99999999999998679</v>
      </c>
      <c r="Y464" s="37">
        <f t="shared" si="247"/>
        <v>0</v>
      </c>
      <c r="AA464" s="37">
        <f t="shared" si="248"/>
        <v>1.9999999999999831</v>
      </c>
      <c r="AB464" s="37">
        <f t="shared" si="249"/>
        <v>0</v>
      </c>
      <c r="AC464" s="37">
        <f t="shared" si="237"/>
        <v>1.9999999999999831</v>
      </c>
      <c r="AE464" s="36">
        <v>0</v>
      </c>
      <c r="AF464" s="36">
        <f t="shared" si="250"/>
        <v>0</v>
      </c>
      <c r="AG464" s="36">
        <f t="shared" si="238"/>
        <v>6.0205999132796242</v>
      </c>
      <c r="AI464" s="36">
        <f t="shared" si="251"/>
        <v>-3.182280639625853E-14</v>
      </c>
      <c r="AJ464" s="36">
        <f t="shared" si="252"/>
        <v>-1.1475496851984192E-13</v>
      </c>
      <c r="AK464" s="36">
        <f t="shared" si="253"/>
        <v>6.0205999132795505</v>
      </c>
      <c r="AM464" s="36">
        <f t="shared" si="254"/>
        <v>0</v>
      </c>
      <c r="AN464" s="36">
        <f t="shared" si="239"/>
        <v>6.0205999132796242</v>
      </c>
      <c r="AO464" s="36" t="e">
        <f t="shared" si="240"/>
        <v>#N/A</v>
      </c>
      <c r="AP464" s="36" t="e">
        <f t="shared" si="241"/>
        <v>#N/A</v>
      </c>
      <c r="AR464" s="36">
        <f t="shared" si="255"/>
        <v>0</v>
      </c>
      <c r="AS464" s="36">
        <f t="shared" si="256"/>
        <v>6.0205999132795505</v>
      </c>
      <c r="AT464" s="36" t="e">
        <f t="shared" si="257"/>
        <v>#N/A</v>
      </c>
      <c r="AU464" s="36" t="e">
        <f t="shared" si="258"/>
        <v>#N/A</v>
      </c>
      <c r="AW464" s="37"/>
    </row>
    <row r="465" spans="5:49">
      <c r="E465" s="37"/>
      <c r="F465" s="49">
        <v>461</v>
      </c>
      <c r="G465" s="49">
        <v>15215.281638525415</v>
      </c>
      <c r="H465" s="49">
        <v>15215.281638525415</v>
      </c>
      <c r="I465" s="49">
        <v>6.5723397289471061E-2</v>
      </c>
      <c r="K465" s="49"/>
      <c r="L465" s="49">
        <f t="shared" si="242"/>
        <v>0</v>
      </c>
      <c r="M465" s="49">
        <f t="shared" si="232"/>
        <v>0</v>
      </c>
      <c r="N465" s="49">
        <f t="shared" si="233"/>
        <v>1</v>
      </c>
      <c r="O465" s="49">
        <f t="shared" si="234"/>
        <v>0</v>
      </c>
      <c r="Q465" s="49">
        <f t="shared" si="243"/>
        <v>2</v>
      </c>
      <c r="R465" s="49">
        <f t="shared" si="244"/>
        <v>0</v>
      </c>
      <c r="S465" s="49">
        <f t="shared" si="235"/>
        <v>2</v>
      </c>
      <c r="U465" s="49"/>
      <c r="V465" s="49">
        <f t="shared" si="245"/>
        <v>0</v>
      </c>
      <c r="W465" s="49">
        <f t="shared" si="236"/>
        <v>0</v>
      </c>
      <c r="X465" s="49">
        <f t="shared" si="246"/>
        <v>0.99999999999998679</v>
      </c>
      <c r="Y465" s="49">
        <f t="shared" si="247"/>
        <v>0</v>
      </c>
      <c r="AA465" s="49">
        <f t="shared" si="248"/>
        <v>1.9999999999999831</v>
      </c>
      <c r="AB465" s="49">
        <f t="shared" si="249"/>
        <v>0</v>
      </c>
      <c r="AC465" s="49">
        <f t="shared" si="237"/>
        <v>1.9999999999999831</v>
      </c>
      <c r="AE465" s="53">
        <v>0</v>
      </c>
      <c r="AF465" s="53">
        <f t="shared" si="250"/>
        <v>0</v>
      </c>
      <c r="AG465" s="53">
        <f t="shared" si="238"/>
        <v>6.0205999132796242</v>
      </c>
      <c r="AI465" s="53">
        <f t="shared" si="251"/>
        <v>-3.182280639625853E-14</v>
      </c>
      <c r="AJ465" s="53">
        <f t="shared" si="252"/>
        <v>-1.1475496851984192E-13</v>
      </c>
      <c r="AK465" s="53">
        <f t="shared" si="253"/>
        <v>6.0205999132795505</v>
      </c>
      <c r="AM465" s="53">
        <f t="shared" si="254"/>
        <v>0</v>
      </c>
      <c r="AN465" s="53">
        <f t="shared" si="239"/>
        <v>6.0205999132796242</v>
      </c>
      <c r="AO465" s="53" t="e">
        <f t="shared" si="240"/>
        <v>#N/A</v>
      </c>
      <c r="AP465" s="53" t="e">
        <f t="shared" si="241"/>
        <v>#N/A</v>
      </c>
      <c r="AR465" s="53">
        <f t="shared" si="255"/>
        <v>0</v>
      </c>
      <c r="AS465" s="53">
        <f t="shared" si="256"/>
        <v>6.0205999132795505</v>
      </c>
      <c r="AT465" s="53" t="e">
        <f t="shared" si="257"/>
        <v>#N/A</v>
      </c>
      <c r="AU465" s="53" t="e">
        <f t="shared" si="258"/>
        <v>#N/A</v>
      </c>
      <c r="AW465" s="37"/>
    </row>
    <row r="466" spans="5:49">
      <c r="E466" s="37"/>
      <c r="F466" s="37">
        <v>462</v>
      </c>
      <c r="G466" s="37">
        <v>15435.830311700262</v>
      </c>
      <c r="H466" s="37">
        <v>15435.830311700262</v>
      </c>
      <c r="I466" s="52">
        <v>6.4784334875850919E-2</v>
      </c>
      <c r="L466" s="37">
        <f t="shared" si="242"/>
        <v>0</v>
      </c>
      <c r="M466" s="37">
        <f t="shared" si="232"/>
        <v>0</v>
      </c>
      <c r="N466" s="37">
        <f t="shared" si="233"/>
        <v>1</v>
      </c>
      <c r="O466" s="37">
        <f t="shared" si="234"/>
        <v>0</v>
      </c>
      <c r="Q466" s="37">
        <f t="shared" si="243"/>
        <v>2</v>
      </c>
      <c r="R466" s="37">
        <f t="shared" si="244"/>
        <v>0</v>
      </c>
      <c r="S466" s="37">
        <f t="shared" si="235"/>
        <v>2</v>
      </c>
      <c r="V466" s="37">
        <f t="shared" si="245"/>
        <v>0</v>
      </c>
      <c r="W466" s="37">
        <f t="shared" si="236"/>
        <v>0</v>
      </c>
      <c r="X466" s="37">
        <f t="shared" si="246"/>
        <v>0.99999999999998679</v>
      </c>
      <c r="Y466" s="37">
        <f t="shared" si="247"/>
        <v>0</v>
      </c>
      <c r="AA466" s="37">
        <f t="shared" si="248"/>
        <v>1.9999999999999831</v>
      </c>
      <c r="AB466" s="37">
        <f t="shared" si="249"/>
        <v>0</v>
      </c>
      <c r="AC466" s="37">
        <f t="shared" si="237"/>
        <v>1.9999999999999831</v>
      </c>
      <c r="AE466" s="36">
        <v>0</v>
      </c>
      <c r="AF466" s="36">
        <f t="shared" si="250"/>
        <v>0</v>
      </c>
      <c r="AG466" s="36">
        <f t="shared" si="238"/>
        <v>6.0205999132796242</v>
      </c>
      <c r="AI466" s="36">
        <f t="shared" si="251"/>
        <v>-3.182280639625853E-14</v>
      </c>
      <c r="AJ466" s="36">
        <f t="shared" si="252"/>
        <v>-1.1475496851984192E-13</v>
      </c>
      <c r="AK466" s="36">
        <f t="shared" si="253"/>
        <v>6.0205999132795505</v>
      </c>
      <c r="AM466" s="36">
        <f t="shared" si="254"/>
        <v>0</v>
      </c>
      <c r="AN466" s="36">
        <f t="shared" si="239"/>
        <v>6.0205999132796242</v>
      </c>
      <c r="AO466" s="36" t="e">
        <f t="shared" si="240"/>
        <v>#N/A</v>
      </c>
      <c r="AP466" s="36" t="e">
        <f t="shared" si="241"/>
        <v>#N/A</v>
      </c>
      <c r="AR466" s="36">
        <f t="shared" si="255"/>
        <v>0</v>
      </c>
      <c r="AS466" s="36">
        <f t="shared" si="256"/>
        <v>6.0205999132795505</v>
      </c>
      <c r="AT466" s="36" t="e">
        <f t="shared" si="257"/>
        <v>#N/A</v>
      </c>
      <c r="AU466" s="36" t="e">
        <f t="shared" si="258"/>
        <v>#N/A</v>
      </c>
      <c r="AW466" s="37"/>
    </row>
    <row r="467" spans="5:49">
      <c r="E467" s="37"/>
      <c r="F467" s="49">
        <v>463</v>
      </c>
      <c r="G467" s="49">
        <v>15659.575883782045</v>
      </c>
      <c r="H467" s="49">
        <v>15659.575883782045</v>
      </c>
      <c r="I467" s="49">
        <v>6.3858689879057157E-2</v>
      </c>
      <c r="K467" s="49"/>
      <c r="L467" s="49">
        <f t="shared" si="242"/>
        <v>0</v>
      </c>
      <c r="M467" s="49">
        <f t="shared" si="232"/>
        <v>0</v>
      </c>
      <c r="N467" s="49">
        <f t="shared" si="233"/>
        <v>1</v>
      </c>
      <c r="O467" s="49">
        <f t="shared" si="234"/>
        <v>0</v>
      </c>
      <c r="Q467" s="49">
        <f t="shared" si="243"/>
        <v>2</v>
      </c>
      <c r="R467" s="49">
        <f t="shared" si="244"/>
        <v>0</v>
      </c>
      <c r="S467" s="49">
        <f t="shared" si="235"/>
        <v>2</v>
      </c>
      <c r="U467" s="49"/>
      <c r="V467" s="49">
        <f t="shared" si="245"/>
        <v>0</v>
      </c>
      <c r="W467" s="49">
        <f t="shared" si="236"/>
        <v>0</v>
      </c>
      <c r="X467" s="49">
        <f t="shared" si="246"/>
        <v>0.99999999999998679</v>
      </c>
      <c r="Y467" s="49">
        <f t="shared" si="247"/>
        <v>0</v>
      </c>
      <c r="AA467" s="49">
        <f t="shared" si="248"/>
        <v>1.9999999999999831</v>
      </c>
      <c r="AB467" s="49">
        <f t="shared" si="249"/>
        <v>0</v>
      </c>
      <c r="AC467" s="49">
        <f t="shared" si="237"/>
        <v>1.9999999999999831</v>
      </c>
      <c r="AE467" s="53">
        <v>0</v>
      </c>
      <c r="AF467" s="53">
        <f t="shared" si="250"/>
        <v>0</v>
      </c>
      <c r="AG467" s="53">
        <f t="shared" si="238"/>
        <v>6.0205999132796242</v>
      </c>
      <c r="AI467" s="53">
        <f t="shared" si="251"/>
        <v>-3.182280639625853E-14</v>
      </c>
      <c r="AJ467" s="53">
        <f t="shared" si="252"/>
        <v>-1.1475496851984192E-13</v>
      </c>
      <c r="AK467" s="53">
        <f t="shared" si="253"/>
        <v>6.0205999132795505</v>
      </c>
      <c r="AM467" s="53">
        <f t="shared" si="254"/>
        <v>0</v>
      </c>
      <c r="AN467" s="53">
        <f t="shared" si="239"/>
        <v>6.0205999132796242</v>
      </c>
      <c r="AO467" s="53" t="e">
        <f t="shared" si="240"/>
        <v>#N/A</v>
      </c>
      <c r="AP467" s="53" t="e">
        <f t="shared" si="241"/>
        <v>#N/A</v>
      </c>
      <c r="AR467" s="53">
        <f t="shared" si="255"/>
        <v>0</v>
      </c>
      <c r="AS467" s="53">
        <f t="shared" si="256"/>
        <v>6.0205999132795505</v>
      </c>
      <c r="AT467" s="53" t="e">
        <f t="shared" si="257"/>
        <v>#N/A</v>
      </c>
      <c r="AU467" s="53" t="e">
        <f t="shared" si="258"/>
        <v>#N/A</v>
      </c>
      <c r="AW467" s="37"/>
    </row>
    <row r="468" spans="5:49">
      <c r="E468" s="37"/>
      <c r="F468" s="37">
        <v>464</v>
      </c>
      <c r="G468" s="37">
        <v>15886.564694485642</v>
      </c>
      <c r="H468" s="37" t="s">
        <v>1</v>
      </c>
      <c r="I468" s="52">
        <v>6.2946270589708309E-2</v>
      </c>
      <c r="L468" s="37">
        <f t="shared" si="242"/>
        <v>0</v>
      </c>
      <c r="M468" s="37">
        <f t="shared" si="232"/>
        <v>0</v>
      </c>
      <c r="N468" s="37">
        <f t="shared" si="233"/>
        <v>1</v>
      </c>
      <c r="O468" s="37">
        <f t="shared" si="234"/>
        <v>0</v>
      </c>
      <c r="Q468" s="37">
        <f t="shared" si="243"/>
        <v>2</v>
      </c>
      <c r="R468" s="37">
        <f t="shared" si="244"/>
        <v>0</v>
      </c>
      <c r="S468" s="37">
        <f t="shared" si="235"/>
        <v>2</v>
      </c>
      <c r="V468" s="37">
        <f t="shared" si="245"/>
        <v>0</v>
      </c>
      <c r="W468" s="37">
        <f t="shared" si="236"/>
        <v>0</v>
      </c>
      <c r="X468" s="37">
        <f t="shared" si="246"/>
        <v>0.99999999999998679</v>
      </c>
      <c r="Y468" s="37">
        <f t="shared" si="247"/>
        <v>0</v>
      </c>
      <c r="AA468" s="37">
        <f t="shared" si="248"/>
        <v>1.9999999999999831</v>
      </c>
      <c r="AB468" s="37">
        <f t="shared" si="249"/>
        <v>0</v>
      </c>
      <c r="AC468" s="37">
        <f t="shared" si="237"/>
        <v>1.9999999999999831</v>
      </c>
      <c r="AE468" s="36">
        <v>0</v>
      </c>
      <c r="AF468" s="36">
        <f t="shared" si="250"/>
        <v>0</v>
      </c>
      <c r="AG468" s="36">
        <f t="shared" si="238"/>
        <v>6.0205999132796242</v>
      </c>
      <c r="AI468" s="36">
        <f t="shared" si="251"/>
        <v>-3.182280639625853E-14</v>
      </c>
      <c r="AJ468" s="36">
        <f t="shared" si="252"/>
        <v>-1.1475496851984192E-13</v>
      </c>
      <c r="AK468" s="36">
        <f t="shared" si="253"/>
        <v>6.0205999132795505</v>
      </c>
      <c r="AM468" s="36">
        <f t="shared" si="254"/>
        <v>0</v>
      </c>
      <c r="AN468" s="36">
        <f t="shared" si="239"/>
        <v>6.0205999132796242</v>
      </c>
      <c r="AO468" s="36" t="e">
        <f t="shared" si="240"/>
        <v>#N/A</v>
      </c>
      <c r="AP468" s="36" t="e">
        <f t="shared" si="241"/>
        <v>#N/A</v>
      </c>
      <c r="AR468" s="36">
        <f t="shared" si="255"/>
        <v>0</v>
      </c>
      <c r="AS468" s="36">
        <f t="shared" si="256"/>
        <v>6.0205999132795505</v>
      </c>
      <c r="AT468" s="36" t="e">
        <f t="shared" si="257"/>
        <v>#N/A</v>
      </c>
      <c r="AU468" s="36" t="e">
        <f t="shared" si="258"/>
        <v>#N/A</v>
      </c>
      <c r="AW468" s="37"/>
    </row>
    <row r="469" spans="5:49">
      <c r="E469" s="37"/>
      <c r="F469" s="49">
        <v>465</v>
      </c>
      <c r="G469" s="49">
        <v>16116.843755229647</v>
      </c>
      <c r="H469" s="49">
        <v>16116.843755229647</v>
      </c>
      <c r="I469" s="49">
        <v>6.2046888037585936E-2</v>
      </c>
      <c r="K469" s="49"/>
      <c r="L469" s="49">
        <f t="shared" si="242"/>
        <v>0</v>
      </c>
      <c r="M469" s="49">
        <f t="shared" si="232"/>
        <v>0</v>
      </c>
      <c r="N469" s="49">
        <f t="shared" si="233"/>
        <v>1</v>
      </c>
      <c r="O469" s="49">
        <f t="shared" si="234"/>
        <v>0</v>
      </c>
      <c r="Q469" s="49">
        <f t="shared" si="243"/>
        <v>2</v>
      </c>
      <c r="R469" s="49">
        <f t="shared" si="244"/>
        <v>0</v>
      </c>
      <c r="S469" s="49">
        <f t="shared" si="235"/>
        <v>2</v>
      </c>
      <c r="U469" s="49"/>
      <c r="V469" s="49">
        <f t="shared" si="245"/>
        <v>0</v>
      </c>
      <c r="W469" s="49">
        <f t="shared" si="236"/>
        <v>0</v>
      </c>
      <c r="X469" s="49">
        <f t="shared" si="246"/>
        <v>0.99999999999998679</v>
      </c>
      <c r="Y469" s="49">
        <f t="shared" si="247"/>
        <v>0</v>
      </c>
      <c r="AA469" s="49">
        <f t="shared" si="248"/>
        <v>1.9999999999999831</v>
      </c>
      <c r="AB469" s="49">
        <f t="shared" si="249"/>
        <v>0</v>
      </c>
      <c r="AC469" s="49">
        <f t="shared" si="237"/>
        <v>1.9999999999999831</v>
      </c>
      <c r="AE469" s="53">
        <v>0</v>
      </c>
      <c r="AF469" s="53">
        <f t="shared" si="250"/>
        <v>0</v>
      </c>
      <c r="AG469" s="53">
        <f t="shared" si="238"/>
        <v>6.0205999132796242</v>
      </c>
      <c r="AI469" s="53">
        <f t="shared" si="251"/>
        <v>-3.182280639625853E-14</v>
      </c>
      <c r="AJ469" s="53">
        <f t="shared" si="252"/>
        <v>-1.1475496851984192E-13</v>
      </c>
      <c r="AK469" s="53">
        <f t="shared" si="253"/>
        <v>6.0205999132795505</v>
      </c>
      <c r="AM469" s="53">
        <f t="shared" si="254"/>
        <v>0</v>
      </c>
      <c r="AN469" s="53">
        <f t="shared" si="239"/>
        <v>6.0205999132796242</v>
      </c>
      <c r="AO469" s="53" t="e">
        <f t="shared" si="240"/>
        <v>#N/A</v>
      </c>
      <c r="AP469" s="53" t="e">
        <f t="shared" si="241"/>
        <v>#N/A</v>
      </c>
      <c r="AR469" s="53">
        <f t="shared" si="255"/>
        <v>0</v>
      </c>
      <c r="AS469" s="53">
        <f t="shared" si="256"/>
        <v>6.0205999132795505</v>
      </c>
      <c r="AT469" s="53" t="e">
        <f t="shared" si="257"/>
        <v>#N/A</v>
      </c>
      <c r="AU469" s="53" t="e">
        <f t="shared" si="258"/>
        <v>#N/A</v>
      </c>
      <c r="AW469" s="37"/>
    </row>
    <row r="470" spans="5:49">
      <c r="E470" s="37"/>
      <c r="F470" s="37">
        <v>466</v>
      </c>
      <c r="G470" s="37">
        <v>16350.46075887301</v>
      </c>
      <c r="H470" s="37">
        <v>16350.46075887301</v>
      </c>
      <c r="I470" s="52">
        <v>6.116035595249654E-2</v>
      </c>
      <c r="L470" s="37">
        <f t="shared" si="242"/>
        <v>0</v>
      </c>
      <c r="M470" s="37">
        <f t="shared" si="232"/>
        <v>0</v>
      </c>
      <c r="N470" s="37">
        <f t="shared" si="233"/>
        <v>1</v>
      </c>
      <c r="O470" s="37">
        <f t="shared" si="234"/>
        <v>0</v>
      </c>
      <c r="Q470" s="37">
        <f t="shared" si="243"/>
        <v>2</v>
      </c>
      <c r="R470" s="37">
        <f t="shared" si="244"/>
        <v>0</v>
      </c>
      <c r="S470" s="37">
        <f t="shared" si="235"/>
        <v>2</v>
      </c>
      <c r="V470" s="37">
        <f t="shared" si="245"/>
        <v>0</v>
      </c>
      <c r="W470" s="37">
        <f t="shared" si="236"/>
        <v>0</v>
      </c>
      <c r="X470" s="37">
        <f t="shared" si="246"/>
        <v>0.99999999999998679</v>
      </c>
      <c r="Y470" s="37">
        <f t="shared" si="247"/>
        <v>0</v>
      </c>
      <c r="AA470" s="37">
        <f t="shared" si="248"/>
        <v>1.9999999999999831</v>
      </c>
      <c r="AB470" s="37">
        <f t="shared" si="249"/>
        <v>0</v>
      </c>
      <c r="AC470" s="37">
        <f t="shared" si="237"/>
        <v>1.9999999999999831</v>
      </c>
      <c r="AE470" s="36">
        <v>0</v>
      </c>
      <c r="AF470" s="36">
        <f t="shared" si="250"/>
        <v>0</v>
      </c>
      <c r="AG470" s="36">
        <f t="shared" si="238"/>
        <v>6.0205999132796242</v>
      </c>
      <c r="AI470" s="36">
        <f t="shared" si="251"/>
        <v>-3.182280639625853E-14</v>
      </c>
      <c r="AJ470" s="36">
        <f t="shared" si="252"/>
        <v>-1.1475496851984192E-13</v>
      </c>
      <c r="AK470" s="36">
        <f t="shared" si="253"/>
        <v>6.0205999132795505</v>
      </c>
      <c r="AM470" s="36">
        <f t="shared" si="254"/>
        <v>0</v>
      </c>
      <c r="AN470" s="36">
        <f t="shared" si="239"/>
        <v>6.0205999132796242</v>
      </c>
      <c r="AO470" s="36" t="e">
        <f t="shared" si="240"/>
        <v>#N/A</v>
      </c>
      <c r="AP470" s="36" t="e">
        <f t="shared" si="241"/>
        <v>#N/A</v>
      </c>
      <c r="AR470" s="36">
        <f t="shared" si="255"/>
        <v>0</v>
      </c>
      <c r="AS470" s="36">
        <f t="shared" si="256"/>
        <v>6.0205999132795505</v>
      </c>
      <c r="AT470" s="36" t="e">
        <f t="shared" si="257"/>
        <v>#N/A</v>
      </c>
      <c r="AU470" s="36" t="e">
        <f t="shared" si="258"/>
        <v>#N/A</v>
      </c>
      <c r="AW470" s="37"/>
    </row>
    <row r="471" spans="5:49">
      <c r="E471" s="37"/>
      <c r="F471" s="49">
        <v>467</v>
      </c>
      <c r="G471" s="49">
        <v>16587.464089592591</v>
      </c>
      <c r="H471" s="49">
        <v>16587.464089592591</v>
      </c>
      <c r="I471" s="49">
        <v>6.0286490725693635E-2</v>
      </c>
      <c r="K471" s="49"/>
      <c r="L471" s="49">
        <f t="shared" si="242"/>
        <v>0</v>
      </c>
      <c r="M471" s="49">
        <f t="shared" si="232"/>
        <v>0</v>
      </c>
      <c r="N471" s="49">
        <f t="shared" si="233"/>
        <v>1</v>
      </c>
      <c r="O471" s="49">
        <f t="shared" si="234"/>
        <v>0</v>
      </c>
      <c r="Q471" s="49">
        <f t="shared" si="243"/>
        <v>2</v>
      </c>
      <c r="R471" s="49">
        <f t="shared" si="244"/>
        <v>0</v>
      </c>
      <c r="S471" s="49">
        <f t="shared" si="235"/>
        <v>2</v>
      </c>
      <c r="U471" s="49"/>
      <c r="V471" s="49">
        <f t="shared" si="245"/>
        <v>0</v>
      </c>
      <c r="W471" s="49">
        <f t="shared" si="236"/>
        <v>0</v>
      </c>
      <c r="X471" s="49">
        <f t="shared" si="246"/>
        <v>0.99999999999998679</v>
      </c>
      <c r="Y471" s="49">
        <f t="shared" si="247"/>
        <v>0</v>
      </c>
      <c r="AA471" s="49">
        <f t="shared" si="248"/>
        <v>1.9999999999999831</v>
      </c>
      <c r="AB471" s="49">
        <f t="shared" si="249"/>
        <v>0</v>
      </c>
      <c r="AC471" s="49">
        <f t="shared" si="237"/>
        <v>1.9999999999999831</v>
      </c>
      <c r="AE471" s="53">
        <v>0</v>
      </c>
      <c r="AF471" s="53">
        <f t="shared" si="250"/>
        <v>0</v>
      </c>
      <c r="AG471" s="53">
        <f t="shared" si="238"/>
        <v>6.0205999132796242</v>
      </c>
      <c r="AI471" s="53">
        <f t="shared" si="251"/>
        <v>-3.182280639625853E-14</v>
      </c>
      <c r="AJ471" s="53">
        <f t="shared" si="252"/>
        <v>-1.1475496851984192E-13</v>
      </c>
      <c r="AK471" s="53">
        <f t="shared" si="253"/>
        <v>6.0205999132795505</v>
      </c>
      <c r="AM471" s="53">
        <f t="shared" si="254"/>
        <v>0</v>
      </c>
      <c r="AN471" s="53">
        <f t="shared" si="239"/>
        <v>6.0205999132796242</v>
      </c>
      <c r="AO471" s="53" t="e">
        <f t="shared" si="240"/>
        <v>#N/A</v>
      </c>
      <c r="AP471" s="53" t="e">
        <f t="shared" si="241"/>
        <v>#N/A</v>
      </c>
      <c r="AR471" s="53">
        <f t="shared" si="255"/>
        <v>0</v>
      </c>
      <c r="AS471" s="53">
        <f t="shared" si="256"/>
        <v>6.0205999132795505</v>
      </c>
      <c r="AT471" s="53" t="e">
        <f t="shared" si="257"/>
        <v>#N/A</v>
      </c>
      <c r="AU471" s="53" t="e">
        <f t="shared" si="258"/>
        <v>#N/A</v>
      </c>
      <c r="AW471" s="37"/>
    </row>
    <row r="472" spans="5:49">
      <c r="E472" s="37"/>
      <c r="F472" s="37">
        <v>468</v>
      </c>
      <c r="G472" s="37">
        <v>16827.90283290391</v>
      </c>
      <c r="H472" s="37">
        <v>16827.90283290391</v>
      </c>
      <c r="I472" s="52">
        <v>5.9425111371850893E-2</v>
      </c>
      <c r="L472" s="37">
        <f t="shared" si="242"/>
        <v>0</v>
      </c>
      <c r="M472" s="37">
        <f t="shared" si="232"/>
        <v>0</v>
      </c>
      <c r="N472" s="37">
        <f t="shared" si="233"/>
        <v>1</v>
      </c>
      <c r="O472" s="37">
        <f t="shared" si="234"/>
        <v>0</v>
      </c>
      <c r="Q472" s="37">
        <f t="shared" si="243"/>
        <v>2</v>
      </c>
      <c r="R472" s="37">
        <f t="shared" si="244"/>
        <v>0</v>
      </c>
      <c r="S472" s="37">
        <f t="shared" si="235"/>
        <v>2</v>
      </c>
      <c r="V472" s="37">
        <f t="shared" si="245"/>
        <v>0</v>
      </c>
      <c r="W472" s="37">
        <f t="shared" si="236"/>
        <v>0</v>
      </c>
      <c r="X472" s="37">
        <f t="shared" si="246"/>
        <v>0.99999999999998679</v>
      </c>
      <c r="Y472" s="37">
        <f t="shared" si="247"/>
        <v>0</v>
      </c>
      <c r="AA472" s="37">
        <f t="shared" si="248"/>
        <v>1.9999999999999831</v>
      </c>
      <c r="AB472" s="37">
        <f t="shared" si="249"/>
        <v>0</v>
      </c>
      <c r="AC472" s="37">
        <f t="shared" si="237"/>
        <v>1.9999999999999831</v>
      </c>
      <c r="AE472" s="36">
        <v>0</v>
      </c>
      <c r="AF472" s="36">
        <f t="shared" si="250"/>
        <v>0</v>
      </c>
      <c r="AG472" s="36">
        <f t="shared" si="238"/>
        <v>6.0205999132796242</v>
      </c>
      <c r="AI472" s="36">
        <f t="shared" si="251"/>
        <v>-3.182280639625853E-14</v>
      </c>
      <c r="AJ472" s="36">
        <f t="shared" si="252"/>
        <v>-1.1475496851984192E-13</v>
      </c>
      <c r="AK472" s="36">
        <f t="shared" si="253"/>
        <v>6.0205999132795505</v>
      </c>
      <c r="AM472" s="36">
        <f t="shared" si="254"/>
        <v>0</v>
      </c>
      <c r="AN472" s="36">
        <f t="shared" si="239"/>
        <v>6.0205999132796242</v>
      </c>
      <c r="AO472" s="36" t="e">
        <f t="shared" si="240"/>
        <v>#N/A</v>
      </c>
      <c r="AP472" s="36" t="e">
        <f t="shared" si="241"/>
        <v>#N/A</v>
      </c>
      <c r="AR472" s="36">
        <f t="shared" si="255"/>
        <v>0</v>
      </c>
      <c r="AS472" s="36">
        <f t="shared" si="256"/>
        <v>6.0205999132795505</v>
      </c>
      <c r="AT472" s="36" t="e">
        <f t="shared" si="257"/>
        <v>#N/A</v>
      </c>
      <c r="AU472" s="36" t="e">
        <f t="shared" si="258"/>
        <v>#N/A</v>
      </c>
      <c r="AW472" s="37"/>
    </row>
    <row r="473" spans="5:49">
      <c r="E473" s="37"/>
      <c r="F473" s="49">
        <v>469</v>
      </c>
      <c r="G473" s="49">
        <v>17071.826785827325</v>
      </c>
      <c r="H473" s="49">
        <v>17071.826785827325</v>
      </c>
      <c r="I473" s="49">
        <v>5.8576039491577969E-2</v>
      </c>
      <c r="K473" s="49"/>
      <c r="L473" s="49">
        <f t="shared" si="242"/>
        <v>0</v>
      </c>
      <c r="M473" s="49">
        <f t="shared" si="232"/>
        <v>0</v>
      </c>
      <c r="N473" s="49">
        <f t="shared" si="233"/>
        <v>1</v>
      </c>
      <c r="O473" s="49">
        <f t="shared" si="234"/>
        <v>0</v>
      </c>
      <c r="Q473" s="49">
        <f t="shared" si="243"/>
        <v>2</v>
      </c>
      <c r="R473" s="49">
        <f t="shared" si="244"/>
        <v>0</v>
      </c>
      <c r="S473" s="49">
        <f t="shared" si="235"/>
        <v>2</v>
      </c>
      <c r="U473" s="49"/>
      <c r="V473" s="49">
        <f t="shared" si="245"/>
        <v>0</v>
      </c>
      <c r="W473" s="49">
        <f t="shared" si="236"/>
        <v>0</v>
      </c>
      <c r="X473" s="49">
        <f t="shared" si="246"/>
        <v>0.99999999999998679</v>
      </c>
      <c r="Y473" s="49">
        <f t="shared" si="247"/>
        <v>0</v>
      </c>
      <c r="AA473" s="49">
        <f t="shared" si="248"/>
        <v>1.9999999999999831</v>
      </c>
      <c r="AB473" s="49">
        <f t="shared" si="249"/>
        <v>0</v>
      </c>
      <c r="AC473" s="49">
        <f t="shared" si="237"/>
        <v>1.9999999999999831</v>
      </c>
      <c r="AE473" s="53">
        <v>0</v>
      </c>
      <c r="AF473" s="53">
        <f t="shared" si="250"/>
        <v>0</v>
      </c>
      <c r="AG473" s="53">
        <f t="shared" si="238"/>
        <v>6.0205999132796242</v>
      </c>
      <c r="AI473" s="53">
        <f t="shared" si="251"/>
        <v>-3.182280639625853E-14</v>
      </c>
      <c r="AJ473" s="53">
        <f t="shared" si="252"/>
        <v>-1.1475496851984192E-13</v>
      </c>
      <c r="AK473" s="53">
        <f t="shared" si="253"/>
        <v>6.0205999132795505</v>
      </c>
      <c r="AM473" s="53">
        <f t="shared" si="254"/>
        <v>0</v>
      </c>
      <c r="AN473" s="53">
        <f t="shared" si="239"/>
        <v>6.0205999132796242</v>
      </c>
      <c r="AO473" s="53" t="e">
        <f t="shared" si="240"/>
        <v>#N/A</v>
      </c>
      <c r="AP473" s="53" t="e">
        <f t="shared" si="241"/>
        <v>#N/A</v>
      </c>
      <c r="AR473" s="53">
        <f t="shared" si="255"/>
        <v>0</v>
      </c>
      <c r="AS473" s="53">
        <f t="shared" si="256"/>
        <v>6.0205999132795505</v>
      </c>
      <c r="AT473" s="53" t="e">
        <f t="shared" si="257"/>
        <v>#N/A</v>
      </c>
      <c r="AU473" s="53" t="e">
        <f t="shared" si="258"/>
        <v>#N/A</v>
      </c>
      <c r="AW473" s="37"/>
    </row>
    <row r="474" spans="5:49">
      <c r="E474" s="37"/>
      <c r="F474" s="37">
        <v>470</v>
      </c>
      <c r="G474" s="37">
        <v>17319.286467201313</v>
      </c>
      <c r="H474" s="37">
        <v>17319.286467201313</v>
      </c>
      <c r="I474" s="52">
        <v>5.7739099234472888E-2</v>
      </c>
      <c r="L474" s="37">
        <f t="shared" si="242"/>
        <v>0</v>
      </c>
      <c r="M474" s="37">
        <f t="shared" si="232"/>
        <v>0</v>
      </c>
      <c r="N474" s="37">
        <f t="shared" si="233"/>
        <v>1</v>
      </c>
      <c r="O474" s="37">
        <f t="shared" si="234"/>
        <v>0</v>
      </c>
      <c r="Q474" s="37">
        <f t="shared" si="243"/>
        <v>2</v>
      </c>
      <c r="R474" s="37">
        <f t="shared" si="244"/>
        <v>0</v>
      </c>
      <c r="S474" s="37">
        <f t="shared" si="235"/>
        <v>2</v>
      </c>
      <c r="V474" s="37">
        <f t="shared" si="245"/>
        <v>0</v>
      </c>
      <c r="W474" s="37">
        <f t="shared" si="236"/>
        <v>0</v>
      </c>
      <c r="X474" s="37">
        <f t="shared" si="246"/>
        <v>0.99999999999998679</v>
      </c>
      <c r="Y474" s="37">
        <f t="shared" si="247"/>
        <v>0</v>
      </c>
      <c r="AA474" s="37">
        <f t="shared" si="248"/>
        <v>1.9999999999999831</v>
      </c>
      <c r="AB474" s="37">
        <f t="shared" si="249"/>
        <v>0</v>
      </c>
      <c r="AC474" s="37">
        <f t="shared" si="237"/>
        <v>1.9999999999999831</v>
      </c>
      <c r="AE474" s="36">
        <v>0</v>
      </c>
      <c r="AF474" s="36">
        <f t="shared" si="250"/>
        <v>0</v>
      </c>
      <c r="AG474" s="36">
        <f t="shared" si="238"/>
        <v>6.0205999132796242</v>
      </c>
      <c r="AI474" s="36">
        <f t="shared" si="251"/>
        <v>-3.182280639625853E-14</v>
      </c>
      <c r="AJ474" s="36">
        <f t="shared" si="252"/>
        <v>-1.1475496851984192E-13</v>
      </c>
      <c r="AK474" s="36">
        <f t="shared" si="253"/>
        <v>6.0205999132795505</v>
      </c>
      <c r="AM474" s="36">
        <f t="shared" si="254"/>
        <v>0</v>
      </c>
      <c r="AN474" s="36">
        <f t="shared" si="239"/>
        <v>6.0205999132796242</v>
      </c>
      <c r="AO474" s="36" t="e">
        <f t="shared" si="240"/>
        <v>#N/A</v>
      </c>
      <c r="AP474" s="36" t="e">
        <f t="shared" si="241"/>
        <v>#N/A</v>
      </c>
      <c r="AR474" s="36">
        <f t="shared" si="255"/>
        <v>0</v>
      </c>
      <c r="AS474" s="36">
        <f t="shared" si="256"/>
        <v>6.0205999132795505</v>
      </c>
      <c r="AT474" s="36" t="e">
        <f t="shared" si="257"/>
        <v>#N/A</v>
      </c>
      <c r="AU474" s="36" t="e">
        <f t="shared" si="258"/>
        <v>#N/A</v>
      </c>
      <c r="AW474" s="37"/>
    </row>
    <row r="475" spans="5:49">
      <c r="E475" s="37"/>
      <c r="F475" s="49">
        <v>471</v>
      </c>
      <c r="G475" s="49">
        <v>17570.333128145459</v>
      </c>
      <c r="H475" s="49">
        <v>17570.333128145459</v>
      </c>
      <c r="I475" s="49">
        <v>5.6914117262701527E-2</v>
      </c>
      <c r="K475" s="49"/>
      <c r="L475" s="49">
        <f t="shared" si="242"/>
        <v>0</v>
      </c>
      <c r="M475" s="49">
        <f t="shared" si="232"/>
        <v>0</v>
      </c>
      <c r="N475" s="49">
        <f t="shared" si="233"/>
        <v>1</v>
      </c>
      <c r="O475" s="49">
        <f t="shared" si="234"/>
        <v>0</v>
      </c>
      <c r="Q475" s="49">
        <f t="shared" si="243"/>
        <v>2</v>
      </c>
      <c r="R475" s="49">
        <f t="shared" si="244"/>
        <v>0</v>
      </c>
      <c r="S475" s="49">
        <f t="shared" si="235"/>
        <v>2</v>
      </c>
      <c r="U475" s="49"/>
      <c r="V475" s="49">
        <f t="shared" si="245"/>
        <v>0</v>
      </c>
      <c r="W475" s="49">
        <f t="shared" si="236"/>
        <v>0</v>
      </c>
      <c r="X475" s="49">
        <f t="shared" si="246"/>
        <v>0.99999999999998679</v>
      </c>
      <c r="Y475" s="49">
        <f t="shared" si="247"/>
        <v>0</v>
      </c>
      <c r="AA475" s="49">
        <f t="shared" si="248"/>
        <v>1.9999999999999831</v>
      </c>
      <c r="AB475" s="49">
        <f t="shared" si="249"/>
        <v>0</v>
      </c>
      <c r="AC475" s="49">
        <f t="shared" si="237"/>
        <v>1.9999999999999831</v>
      </c>
      <c r="AE475" s="53">
        <v>0</v>
      </c>
      <c r="AF475" s="53">
        <f t="shared" si="250"/>
        <v>0</v>
      </c>
      <c r="AG475" s="53">
        <f t="shared" si="238"/>
        <v>6.0205999132796242</v>
      </c>
      <c r="AI475" s="53">
        <f t="shared" si="251"/>
        <v>-3.182280639625853E-14</v>
      </c>
      <c r="AJ475" s="53">
        <f t="shared" si="252"/>
        <v>-1.1475496851984192E-13</v>
      </c>
      <c r="AK475" s="53">
        <f t="shared" si="253"/>
        <v>6.0205999132795505</v>
      </c>
      <c r="AM475" s="53">
        <f t="shared" si="254"/>
        <v>0</v>
      </c>
      <c r="AN475" s="53">
        <f t="shared" si="239"/>
        <v>6.0205999132796242</v>
      </c>
      <c r="AO475" s="53" t="e">
        <f t="shared" si="240"/>
        <v>#N/A</v>
      </c>
      <c r="AP475" s="53" t="e">
        <f t="shared" si="241"/>
        <v>#N/A</v>
      </c>
      <c r="AR475" s="53">
        <f t="shared" si="255"/>
        <v>0</v>
      </c>
      <c r="AS475" s="53">
        <f t="shared" si="256"/>
        <v>6.0205999132795505</v>
      </c>
      <c r="AT475" s="53" t="e">
        <f t="shared" si="257"/>
        <v>#N/A</v>
      </c>
      <c r="AU475" s="53" t="e">
        <f t="shared" si="258"/>
        <v>#N/A</v>
      </c>
      <c r="AW475" s="37"/>
    </row>
    <row r="476" spans="5:49">
      <c r="E476" s="37"/>
      <c r="F476" s="37">
        <v>472</v>
      </c>
      <c r="G476" s="37">
        <v>17825.018762674932</v>
      </c>
      <c r="H476" s="37">
        <v>17825.018762674932</v>
      </c>
      <c r="I476" s="52">
        <v>5.6100922715098103E-2</v>
      </c>
      <c r="L476" s="37">
        <f t="shared" si="242"/>
        <v>0</v>
      </c>
      <c r="M476" s="37">
        <f t="shared" si="232"/>
        <v>0</v>
      </c>
      <c r="N476" s="37">
        <f t="shared" si="233"/>
        <v>1</v>
      </c>
      <c r="O476" s="37">
        <f t="shared" si="234"/>
        <v>0</v>
      </c>
      <c r="Q476" s="37">
        <f t="shared" si="243"/>
        <v>2</v>
      </c>
      <c r="R476" s="37">
        <f t="shared" si="244"/>
        <v>0</v>
      </c>
      <c r="S476" s="37">
        <f t="shared" si="235"/>
        <v>2</v>
      </c>
      <c r="V476" s="37">
        <f t="shared" si="245"/>
        <v>0</v>
      </c>
      <c r="W476" s="37">
        <f t="shared" si="236"/>
        <v>0</v>
      </c>
      <c r="X476" s="37">
        <f t="shared" si="246"/>
        <v>0.99999999999998679</v>
      </c>
      <c r="Y476" s="37">
        <f t="shared" si="247"/>
        <v>0</v>
      </c>
      <c r="AA476" s="37">
        <f t="shared" si="248"/>
        <v>1.9999999999999831</v>
      </c>
      <c r="AB476" s="37">
        <f t="shared" si="249"/>
        <v>0</v>
      </c>
      <c r="AC476" s="37">
        <f t="shared" si="237"/>
        <v>1.9999999999999831</v>
      </c>
      <c r="AE476" s="36">
        <v>0</v>
      </c>
      <c r="AF476" s="36">
        <f t="shared" si="250"/>
        <v>0</v>
      </c>
      <c r="AG476" s="36">
        <f t="shared" si="238"/>
        <v>6.0205999132796242</v>
      </c>
      <c r="AI476" s="36">
        <f t="shared" si="251"/>
        <v>-3.182280639625853E-14</v>
      </c>
      <c r="AJ476" s="36">
        <f t="shared" si="252"/>
        <v>-1.1475496851984192E-13</v>
      </c>
      <c r="AK476" s="36">
        <f t="shared" si="253"/>
        <v>6.0205999132795505</v>
      </c>
      <c r="AM476" s="36">
        <f t="shared" si="254"/>
        <v>0</v>
      </c>
      <c r="AN476" s="36">
        <f t="shared" si="239"/>
        <v>6.0205999132796242</v>
      </c>
      <c r="AO476" s="36" t="e">
        <f t="shared" si="240"/>
        <v>#N/A</v>
      </c>
      <c r="AP476" s="36" t="e">
        <f t="shared" si="241"/>
        <v>#N/A</v>
      </c>
      <c r="AR476" s="36">
        <f t="shared" si="255"/>
        <v>0</v>
      </c>
      <c r="AS476" s="36">
        <f t="shared" si="256"/>
        <v>6.0205999132795505</v>
      </c>
      <c r="AT476" s="36" t="e">
        <f t="shared" si="257"/>
        <v>#N/A</v>
      </c>
      <c r="AU476" s="36" t="e">
        <f t="shared" si="258"/>
        <v>#N/A</v>
      </c>
      <c r="AW476" s="37"/>
    </row>
    <row r="477" spans="5:49">
      <c r="E477" s="37"/>
      <c r="F477" s="49">
        <v>473</v>
      </c>
      <c r="G477" s="49">
        <v>18083.396118469012</v>
      </c>
      <c r="H477" s="49">
        <v>18083.396118469012</v>
      </c>
      <c r="I477" s="49">
        <v>5.5299347171777966E-2</v>
      </c>
      <c r="K477" s="49"/>
      <c r="L477" s="49">
        <f t="shared" si="242"/>
        <v>0</v>
      </c>
      <c r="M477" s="49">
        <f t="shared" si="232"/>
        <v>0</v>
      </c>
      <c r="N477" s="49">
        <f t="shared" si="233"/>
        <v>1</v>
      </c>
      <c r="O477" s="49">
        <f t="shared" si="234"/>
        <v>0</v>
      </c>
      <c r="Q477" s="49">
        <f t="shared" si="243"/>
        <v>2</v>
      </c>
      <c r="R477" s="49">
        <f t="shared" si="244"/>
        <v>0</v>
      </c>
      <c r="S477" s="49">
        <f t="shared" si="235"/>
        <v>2</v>
      </c>
      <c r="U477" s="49"/>
      <c r="V477" s="49">
        <f t="shared" si="245"/>
        <v>0</v>
      </c>
      <c r="W477" s="49">
        <f t="shared" si="236"/>
        <v>0</v>
      </c>
      <c r="X477" s="49">
        <f t="shared" si="246"/>
        <v>0.99999999999998679</v>
      </c>
      <c r="Y477" s="49">
        <f t="shared" si="247"/>
        <v>0</v>
      </c>
      <c r="AA477" s="49">
        <f t="shared" si="248"/>
        <v>1.9999999999999831</v>
      </c>
      <c r="AB477" s="49">
        <f t="shared" si="249"/>
        <v>0</v>
      </c>
      <c r="AC477" s="49">
        <f t="shared" si="237"/>
        <v>1.9999999999999831</v>
      </c>
      <c r="AE477" s="53">
        <v>0</v>
      </c>
      <c r="AF477" s="53">
        <f t="shared" si="250"/>
        <v>0</v>
      </c>
      <c r="AG477" s="53">
        <f t="shared" si="238"/>
        <v>6.0205999132796242</v>
      </c>
      <c r="AI477" s="53">
        <f t="shared" si="251"/>
        <v>-3.182280639625853E-14</v>
      </c>
      <c r="AJ477" s="53">
        <f t="shared" si="252"/>
        <v>-1.1475496851984192E-13</v>
      </c>
      <c r="AK477" s="53">
        <f t="shared" si="253"/>
        <v>6.0205999132795505</v>
      </c>
      <c r="AM477" s="53">
        <f t="shared" si="254"/>
        <v>0</v>
      </c>
      <c r="AN477" s="53">
        <f t="shared" si="239"/>
        <v>6.0205999132796242</v>
      </c>
      <c r="AO477" s="53" t="e">
        <f t="shared" si="240"/>
        <v>#N/A</v>
      </c>
      <c r="AP477" s="53" t="e">
        <f t="shared" si="241"/>
        <v>#N/A</v>
      </c>
      <c r="AR477" s="53">
        <f t="shared" si="255"/>
        <v>0</v>
      </c>
      <c r="AS477" s="53">
        <f t="shared" si="256"/>
        <v>6.0205999132795505</v>
      </c>
      <c r="AT477" s="53" t="e">
        <f t="shared" si="257"/>
        <v>#N/A</v>
      </c>
      <c r="AU477" s="53" t="e">
        <f t="shared" si="258"/>
        <v>#N/A</v>
      </c>
      <c r="AW477" s="37"/>
    </row>
    <row r="478" spans="5:49">
      <c r="E478" s="37"/>
      <c r="F478" s="37">
        <v>474</v>
      </c>
      <c r="G478" s="37">
        <v>18345.518707795592</v>
      </c>
      <c r="H478" s="37">
        <v>18345.518707795592</v>
      </c>
      <c r="I478" s="52">
        <v>5.4509224619256377E-2</v>
      </c>
      <c r="L478" s="37">
        <f t="shared" si="242"/>
        <v>0</v>
      </c>
      <c r="M478" s="37">
        <f t="shared" si="232"/>
        <v>0</v>
      </c>
      <c r="N478" s="37">
        <f t="shared" si="233"/>
        <v>1</v>
      </c>
      <c r="O478" s="37">
        <f t="shared" si="234"/>
        <v>0</v>
      </c>
      <c r="Q478" s="37">
        <f t="shared" si="243"/>
        <v>2</v>
      </c>
      <c r="R478" s="37">
        <f t="shared" si="244"/>
        <v>0</v>
      </c>
      <c r="S478" s="37">
        <f t="shared" si="235"/>
        <v>2</v>
      </c>
      <c r="V478" s="37">
        <f t="shared" si="245"/>
        <v>0</v>
      </c>
      <c r="W478" s="37">
        <f t="shared" si="236"/>
        <v>0</v>
      </c>
      <c r="X478" s="37">
        <f t="shared" si="246"/>
        <v>0.99999999999998679</v>
      </c>
      <c r="Y478" s="37">
        <f t="shared" si="247"/>
        <v>0</v>
      </c>
      <c r="AA478" s="37">
        <f t="shared" si="248"/>
        <v>1.9999999999999831</v>
      </c>
      <c r="AB478" s="37">
        <f t="shared" si="249"/>
        <v>0</v>
      </c>
      <c r="AC478" s="37">
        <f t="shared" si="237"/>
        <v>1.9999999999999831</v>
      </c>
      <c r="AE478" s="36">
        <v>0</v>
      </c>
      <c r="AF478" s="36">
        <f t="shared" si="250"/>
        <v>0</v>
      </c>
      <c r="AG478" s="36">
        <f t="shared" si="238"/>
        <v>6.0205999132796242</v>
      </c>
      <c r="AI478" s="36">
        <f t="shared" si="251"/>
        <v>-3.182280639625853E-14</v>
      </c>
      <c r="AJ478" s="36">
        <f t="shared" si="252"/>
        <v>-1.1475496851984192E-13</v>
      </c>
      <c r="AK478" s="36">
        <f t="shared" si="253"/>
        <v>6.0205999132795505</v>
      </c>
      <c r="AM478" s="36">
        <f t="shared" si="254"/>
        <v>0</v>
      </c>
      <c r="AN478" s="36">
        <f t="shared" si="239"/>
        <v>6.0205999132796242</v>
      </c>
      <c r="AO478" s="36" t="e">
        <f t="shared" si="240"/>
        <v>#N/A</v>
      </c>
      <c r="AP478" s="36" t="e">
        <f t="shared" si="241"/>
        <v>#N/A</v>
      </c>
      <c r="AR478" s="36">
        <f t="shared" si="255"/>
        <v>0</v>
      </c>
      <c r="AS478" s="36">
        <f t="shared" si="256"/>
        <v>6.0205999132795505</v>
      </c>
      <c r="AT478" s="36" t="e">
        <f t="shared" si="257"/>
        <v>#N/A</v>
      </c>
      <c r="AU478" s="36" t="e">
        <f t="shared" si="258"/>
        <v>#N/A</v>
      </c>
      <c r="AW478" s="37"/>
    </row>
    <row r="479" spans="5:49">
      <c r="E479" s="37"/>
      <c r="F479" s="49">
        <v>475</v>
      </c>
      <c r="G479" s="49">
        <v>18611.440818593997</v>
      </c>
      <c r="H479" s="49">
        <v>18611.440818593997</v>
      </c>
      <c r="I479" s="49">
        <v>5.3730391416065823E-2</v>
      </c>
      <c r="K479" s="49"/>
      <c r="L479" s="49">
        <f t="shared" si="242"/>
        <v>0</v>
      </c>
      <c r="M479" s="49">
        <f t="shared" si="232"/>
        <v>0</v>
      </c>
      <c r="N479" s="49">
        <f t="shared" si="233"/>
        <v>1</v>
      </c>
      <c r="O479" s="49">
        <f t="shared" si="234"/>
        <v>0</v>
      </c>
      <c r="Q479" s="49">
        <f t="shared" si="243"/>
        <v>2</v>
      </c>
      <c r="R479" s="49">
        <f t="shared" si="244"/>
        <v>0</v>
      </c>
      <c r="S479" s="49">
        <f t="shared" si="235"/>
        <v>2</v>
      </c>
      <c r="U479" s="49"/>
      <c r="V479" s="49">
        <f t="shared" si="245"/>
        <v>0</v>
      </c>
      <c r="W479" s="49">
        <f t="shared" si="236"/>
        <v>0</v>
      </c>
      <c r="X479" s="49">
        <f t="shared" si="246"/>
        <v>0.99999999999998679</v>
      </c>
      <c r="Y479" s="49">
        <f t="shared" si="247"/>
        <v>0</v>
      </c>
      <c r="AA479" s="49">
        <f t="shared" si="248"/>
        <v>1.9999999999999831</v>
      </c>
      <c r="AB479" s="49">
        <f t="shared" si="249"/>
        <v>0</v>
      </c>
      <c r="AC479" s="49">
        <f t="shared" si="237"/>
        <v>1.9999999999999831</v>
      </c>
      <c r="AE479" s="53">
        <v>0</v>
      </c>
      <c r="AF479" s="53">
        <f t="shared" si="250"/>
        <v>0</v>
      </c>
      <c r="AG479" s="53">
        <f t="shared" si="238"/>
        <v>6.0205999132796242</v>
      </c>
      <c r="AI479" s="53">
        <f t="shared" si="251"/>
        <v>-3.182280639625853E-14</v>
      </c>
      <c r="AJ479" s="53">
        <f t="shared" si="252"/>
        <v>-1.1475496851984192E-13</v>
      </c>
      <c r="AK479" s="53">
        <f t="shared" si="253"/>
        <v>6.0205999132795505</v>
      </c>
      <c r="AM479" s="53">
        <f t="shared" si="254"/>
        <v>0</v>
      </c>
      <c r="AN479" s="53">
        <f t="shared" si="239"/>
        <v>6.0205999132796242</v>
      </c>
      <c r="AO479" s="53" t="e">
        <f t="shared" si="240"/>
        <v>#N/A</v>
      </c>
      <c r="AP479" s="53" t="e">
        <f t="shared" si="241"/>
        <v>#N/A</v>
      </c>
      <c r="AR479" s="53">
        <f t="shared" si="255"/>
        <v>0</v>
      </c>
      <c r="AS479" s="53">
        <f t="shared" si="256"/>
        <v>6.0205999132795505</v>
      </c>
      <c r="AT479" s="53" t="e">
        <f t="shared" si="257"/>
        <v>#N/A</v>
      </c>
      <c r="AU479" s="53" t="e">
        <f t="shared" si="258"/>
        <v>#N/A</v>
      </c>
      <c r="AW479" s="37"/>
    </row>
    <row r="480" spans="5:49">
      <c r="E480" s="37"/>
      <c r="F480" s="37">
        <v>476</v>
      </c>
      <c r="G480" s="37">
        <v>18881.217525718486</v>
      </c>
      <c r="H480" s="37">
        <v>18881.217525718486</v>
      </c>
      <c r="I480" s="52">
        <v>5.296268625886439E-2</v>
      </c>
      <c r="L480" s="37">
        <f t="shared" si="242"/>
        <v>0</v>
      </c>
      <c r="M480" s="37">
        <f t="shared" si="232"/>
        <v>0</v>
      </c>
      <c r="N480" s="37">
        <f t="shared" si="233"/>
        <v>1</v>
      </c>
      <c r="O480" s="37">
        <f t="shared" si="234"/>
        <v>0</v>
      </c>
      <c r="Q480" s="37">
        <f t="shared" si="243"/>
        <v>2</v>
      </c>
      <c r="R480" s="37">
        <f t="shared" si="244"/>
        <v>0</v>
      </c>
      <c r="S480" s="37">
        <f t="shared" si="235"/>
        <v>2</v>
      </c>
      <c r="V480" s="37">
        <f t="shared" si="245"/>
        <v>0</v>
      </c>
      <c r="W480" s="37">
        <f t="shared" si="236"/>
        <v>0</v>
      </c>
      <c r="X480" s="37">
        <f t="shared" si="246"/>
        <v>0.99999999999998679</v>
      </c>
      <c r="Y480" s="37">
        <f t="shared" si="247"/>
        <v>0</v>
      </c>
      <c r="AA480" s="37">
        <f t="shared" si="248"/>
        <v>1.9999999999999831</v>
      </c>
      <c r="AB480" s="37">
        <f t="shared" si="249"/>
        <v>0</v>
      </c>
      <c r="AC480" s="37">
        <f t="shared" si="237"/>
        <v>1.9999999999999831</v>
      </c>
      <c r="AE480" s="36">
        <v>0</v>
      </c>
      <c r="AF480" s="36">
        <f t="shared" si="250"/>
        <v>0</v>
      </c>
      <c r="AG480" s="36">
        <f t="shared" si="238"/>
        <v>6.0205999132796242</v>
      </c>
      <c r="AI480" s="36">
        <f t="shared" si="251"/>
        <v>-3.182280639625853E-14</v>
      </c>
      <c r="AJ480" s="36">
        <f t="shared" si="252"/>
        <v>-1.1475496851984192E-13</v>
      </c>
      <c r="AK480" s="36">
        <f t="shared" si="253"/>
        <v>6.0205999132795505</v>
      </c>
      <c r="AM480" s="36">
        <f t="shared" si="254"/>
        <v>0</v>
      </c>
      <c r="AN480" s="36">
        <f t="shared" si="239"/>
        <v>6.0205999132796242</v>
      </c>
      <c r="AO480" s="36" t="e">
        <f t="shared" si="240"/>
        <v>#N/A</v>
      </c>
      <c r="AP480" s="36" t="e">
        <f t="shared" si="241"/>
        <v>#N/A</v>
      </c>
      <c r="AR480" s="36">
        <f t="shared" si="255"/>
        <v>0</v>
      </c>
      <c r="AS480" s="36">
        <f t="shared" si="256"/>
        <v>6.0205999132795505</v>
      </c>
      <c r="AT480" s="36" t="e">
        <f t="shared" si="257"/>
        <v>#N/A</v>
      </c>
      <c r="AU480" s="36" t="e">
        <f t="shared" si="258"/>
        <v>#N/A</v>
      </c>
      <c r="AW480" s="37"/>
    </row>
    <row r="481" spans="5:49">
      <c r="E481" s="37"/>
      <c r="F481" s="49">
        <v>477</v>
      </c>
      <c r="G481" s="49">
        <v>19154.904702344837</v>
      </c>
      <c r="H481" s="49">
        <v>19154.904702344837</v>
      </c>
      <c r="I481" s="49">
        <v>5.220595014902818E-2</v>
      </c>
      <c r="K481" s="49"/>
      <c r="L481" s="49">
        <f t="shared" si="242"/>
        <v>0</v>
      </c>
      <c r="M481" s="49">
        <f t="shared" si="232"/>
        <v>0</v>
      </c>
      <c r="N481" s="49">
        <f t="shared" si="233"/>
        <v>1</v>
      </c>
      <c r="O481" s="49">
        <f t="shared" si="234"/>
        <v>0</v>
      </c>
      <c r="Q481" s="49">
        <f t="shared" si="243"/>
        <v>2</v>
      </c>
      <c r="R481" s="49">
        <f t="shared" si="244"/>
        <v>0</v>
      </c>
      <c r="S481" s="49">
        <f t="shared" si="235"/>
        <v>2</v>
      </c>
      <c r="U481" s="49"/>
      <c r="V481" s="49">
        <f t="shared" si="245"/>
        <v>0</v>
      </c>
      <c r="W481" s="49">
        <f t="shared" si="236"/>
        <v>0</v>
      </c>
      <c r="X481" s="49">
        <f t="shared" si="246"/>
        <v>0.99999999999998679</v>
      </c>
      <c r="Y481" s="49">
        <f t="shared" si="247"/>
        <v>0</v>
      </c>
      <c r="AA481" s="49">
        <f t="shared" si="248"/>
        <v>1.9999999999999831</v>
      </c>
      <c r="AB481" s="49">
        <f t="shared" si="249"/>
        <v>0</v>
      </c>
      <c r="AC481" s="49">
        <f t="shared" si="237"/>
        <v>1.9999999999999831</v>
      </c>
      <c r="AE481" s="53">
        <v>0</v>
      </c>
      <c r="AF481" s="53">
        <f t="shared" si="250"/>
        <v>0</v>
      </c>
      <c r="AG481" s="53">
        <f t="shared" si="238"/>
        <v>6.0205999132796242</v>
      </c>
      <c r="AI481" s="53">
        <f t="shared" si="251"/>
        <v>-3.182280639625853E-14</v>
      </c>
      <c r="AJ481" s="53">
        <f t="shared" si="252"/>
        <v>-1.1475496851984192E-13</v>
      </c>
      <c r="AK481" s="53">
        <f t="shared" si="253"/>
        <v>6.0205999132795505</v>
      </c>
      <c r="AM481" s="53">
        <f t="shared" si="254"/>
        <v>0</v>
      </c>
      <c r="AN481" s="53">
        <f t="shared" si="239"/>
        <v>6.0205999132796242</v>
      </c>
      <c r="AO481" s="53" t="e">
        <f t="shared" si="240"/>
        <v>#N/A</v>
      </c>
      <c r="AP481" s="53" t="e">
        <f t="shared" si="241"/>
        <v>#N/A</v>
      </c>
      <c r="AR481" s="53">
        <f t="shared" si="255"/>
        <v>0</v>
      </c>
      <c r="AS481" s="53">
        <f t="shared" si="256"/>
        <v>6.0205999132795505</v>
      </c>
      <c r="AT481" s="53" t="e">
        <f t="shared" si="257"/>
        <v>#N/A</v>
      </c>
      <c r="AU481" s="53" t="e">
        <f t="shared" si="258"/>
        <v>#N/A</v>
      </c>
      <c r="AW481" s="37"/>
    </row>
    <row r="482" spans="5:49">
      <c r="E482" s="37"/>
      <c r="F482" s="37">
        <v>478</v>
      </c>
      <c r="G482" s="37">
        <v>19432.559031542121</v>
      </c>
      <c r="H482" s="37">
        <v>19432.559031542121</v>
      </c>
      <c r="I482" s="52">
        <v>5.1460026359721411E-2</v>
      </c>
      <c r="L482" s="37">
        <f t="shared" si="242"/>
        <v>0</v>
      </c>
      <c r="M482" s="37">
        <f t="shared" si="232"/>
        <v>0</v>
      </c>
      <c r="N482" s="37">
        <f t="shared" si="233"/>
        <v>1</v>
      </c>
      <c r="O482" s="37">
        <f t="shared" si="234"/>
        <v>0</v>
      </c>
      <c r="Q482" s="37">
        <f t="shared" si="243"/>
        <v>2</v>
      </c>
      <c r="R482" s="37">
        <f t="shared" si="244"/>
        <v>0</v>
      </c>
      <c r="S482" s="37">
        <f t="shared" si="235"/>
        <v>2</v>
      </c>
      <c r="V482" s="37">
        <f t="shared" si="245"/>
        <v>0</v>
      </c>
      <c r="W482" s="37">
        <f t="shared" si="236"/>
        <v>0</v>
      </c>
      <c r="X482" s="37">
        <f t="shared" si="246"/>
        <v>0.99999999999998679</v>
      </c>
      <c r="Y482" s="37">
        <f t="shared" si="247"/>
        <v>0</v>
      </c>
      <c r="AA482" s="37">
        <f t="shared" si="248"/>
        <v>1.9999999999999831</v>
      </c>
      <c r="AB482" s="37">
        <f t="shared" si="249"/>
        <v>0</v>
      </c>
      <c r="AC482" s="37">
        <f t="shared" si="237"/>
        <v>1.9999999999999831</v>
      </c>
      <c r="AE482" s="36">
        <v>0</v>
      </c>
      <c r="AF482" s="36">
        <f t="shared" si="250"/>
        <v>0</v>
      </c>
      <c r="AG482" s="36">
        <f t="shared" si="238"/>
        <v>6.0205999132796242</v>
      </c>
      <c r="AI482" s="36">
        <f t="shared" si="251"/>
        <v>-3.182280639625853E-14</v>
      </c>
      <c r="AJ482" s="36">
        <f t="shared" si="252"/>
        <v>-1.1475496851984192E-13</v>
      </c>
      <c r="AK482" s="36">
        <f t="shared" si="253"/>
        <v>6.0205999132795505</v>
      </c>
      <c r="AM482" s="36">
        <f t="shared" si="254"/>
        <v>0</v>
      </c>
      <c r="AN482" s="36">
        <f t="shared" si="239"/>
        <v>6.0205999132796242</v>
      </c>
      <c r="AO482" s="36" t="e">
        <f t="shared" si="240"/>
        <v>#N/A</v>
      </c>
      <c r="AP482" s="36" t="e">
        <f t="shared" si="241"/>
        <v>#N/A</v>
      </c>
      <c r="AR482" s="36">
        <f t="shared" si="255"/>
        <v>0</v>
      </c>
      <c r="AS482" s="36">
        <f t="shared" si="256"/>
        <v>6.0205999132795505</v>
      </c>
      <c r="AT482" s="36" t="e">
        <f t="shared" si="257"/>
        <v>#N/A</v>
      </c>
      <c r="AU482" s="36" t="e">
        <f t="shared" si="258"/>
        <v>#N/A</v>
      </c>
      <c r="AW482" s="37"/>
    </row>
    <row r="483" spans="5:49">
      <c r="E483" s="37"/>
      <c r="F483" s="49">
        <v>479</v>
      </c>
      <c r="G483" s="49">
        <v>19714.238018012336</v>
      </c>
      <c r="H483" s="49">
        <v>19714.238018012336</v>
      </c>
      <c r="I483" s="49">
        <v>5.0724760403436771E-2</v>
      </c>
      <c r="K483" s="49"/>
      <c r="L483" s="49">
        <f t="shared" si="242"/>
        <v>0</v>
      </c>
      <c r="M483" s="49">
        <f t="shared" si="232"/>
        <v>0</v>
      </c>
      <c r="N483" s="49">
        <f t="shared" si="233"/>
        <v>1</v>
      </c>
      <c r="O483" s="49">
        <f t="shared" si="234"/>
        <v>0</v>
      </c>
      <c r="Q483" s="49">
        <f t="shared" si="243"/>
        <v>2</v>
      </c>
      <c r="R483" s="49">
        <f t="shared" si="244"/>
        <v>0</v>
      </c>
      <c r="S483" s="49">
        <f t="shared" si="235"/>
        <v>2</v>
      </c>
      <c r="U483" s="49"/>
      <c r="V483" s="49">
        <f t="shared" si="245"/>
        <v>0</v>
      </c>
      <c r="W483" s="49">
        <f t="shared" si="236"/>
        <v>0</v>
      </c>
      <c r="X483" s="49">
        <f t="shared" si="246"/>
        <v>0.99999999999998679</v>
      </c>
      <c r="Y483" s="49">
        <f t="shared" si="247"/>
        <v>0</v>
      </c>
      <c r="AA483" s="49">
        <f t="shared" si="248"/>
        <v>1.9999999999999831</v>
      </c>
      <c r="AB483" s="49">
        <f t="shared" si="249"/>
        <v>0</v>
      </c>
      <c r="AC483" s="49">
        <f t="shared" si="237"/>
        <v>1.9999999999999831</v>
      </c>
      <c r="AE483" s="53">
        <v>0</v>
      </c>
      <c r="AF483" s="53">
        <f t="shared" si="250"/>
        <v>0</v>
      </c>
      <c r="AG483" s="53">
        <f t="shared" si="238"/>
        <v>6.0205999132796242</v>
      </c>
      <c r="AI483" s="53">
        <f t="shared" si="251"/>
        <v>-3.182280639625853E-14</v>
      </c>
      <c r="AJ483" s="53">
        <f t="shared" si="252"/>
        <v>-1.1475496851984192E-13</v>
      </c>
      <c r="AK483" s="53">
        <f t="shared" si="253"/>
        <v>6.0205999132795505</v>
      </c>
      <c r="AM483" s="53">
        <f t="shared" si="254"/>
        <v>0</v>
      </c>
      <c r="AN483" s="53">
        <f t="shared" si="239"/>
        <v>6.0205999132796242</v>
      </c>
      <c r="AO483" s="53" t="e">
        <f t="shared" si="240"/>
        <v>#N/A</v>
      </c>
      <c r="AP483" s="53" t="e">
        <f t="shared" si="241"/>
        <v>#N/A</v>
      </c>
      <c r="AR483" s="53">
        <f t="shared" si="255"/>
        <v>0</v>
      </c>
      <c r="AS483" s="53">
        <f t="shared" si="256"/>
        <v>6.0205999132795505</v>
      </c>
      <c r="AT483" s="53" t="e">
        <f t="shared" si="257"/>
        <v>#N/A</v>
      </c>
      <c r="AU483" s="53" t="e">
        <f t="shared" si="258"/>
        <v>#N/A</v>
      </c>
      <c r="AW483" s="37"/>
    </row>
    <row r="484" spans="5:49">
      <c r="E484" s="37"/>
      <c r="F484" s="67">
        <v>480</v>
      </c>
      <c r="G484" s="67">
        <v>20000</v>
      </c>
      <c r="H484" s="67" t="s">
        <v>0</v>
      </c>
      <c r="I484" s="68">
        <v>0.05</v>
      </c>
      <c r="K484" s="67"/>
      <c r="L484" s="67">
        <f t="shared" si="242"/>
        <v>0</v>
      </c>
      <c r="M484" s="67">
        <f t="shared" si="232"/>
        <v>0</v>
      </c>
      <c r="N484" s="67">
        <f t="shared" si="233"/>
        <v>1</v>
      </c>
      <c r="O484" s="67">
        <f t="shared" si="234"/>
        <v>0</v>
      </c>
      <c r="Q484" s="67">
        <f t="shared" si="243"/>
        <v>2</v>
      </c>
      <c r="R484" s="67">
        <f t="shared" si="244"/>
        <v>0</v>
      </c>
      <c r="S484" s="67">
        <f t="shared" si="235"/>
        <v>2</v>
      </c>
      <c r="U484" s="67"/>
      <c r="V484" s="67">
        <f t="shared" si="245"/>
        <v>0</v>
      </c>
      <c r="W484" s="67">
        <f t="shared" si="236"/>
        <v>0</v>
      </c>
      <c r="X484" s="67">
        <f t="shared" si="246"/>
        <v>0.99999999999998679</v>
      </c>
      <c r="Y484" s="67">
        <f t="shared" si="247"/>
        <v>0</v>
      </c>
      <c r="AA484" s="67">
        <f t="shared" si="248"/>
        <v>1.9999999999999831</v>
      </c>
      <c r="AB484" s="67">
        <f t="shared" si="249"/>
        <v>0</v>
      </c>
      <c r="AC484" s="67">
        <f t="shared" si="237"/>
        <v>1.9999999999999831</v>
      </c>
      <c r="AE484" s="68">
        <v>0</v>
      </c>
      <c r="AF484" s="68">
        <f t="shared" si="250"/>
        <v>0</v>
      </c>
      <c r="AG484" s="68">
        <f t="shared" si="238"/>
        <v>6.0205999132796242</v>
      </c>
      <c r="AI484" s="68">
        <f t="shared" si="251"/>
        <v>-3.182280639625853E-14</v>
      </c>
      <c r="AJ484" s="68">
        <f t="shared" si="252"/>
        <v>-1.1475496851984192E-13</v>
      </c>
      <c r="AK484" s="68">
        <f t="shared" si="253"/>
        <v>6.0205999132795505</v>
      </c>
      <c r="AM484" s="68">
        <f t="shared" si="254"/>
        <v>0</v>
      </c>
      <c r="AN484" s="68">
        <f t="shared" si="239"/>
        <v>6.0205999132796242</v>
      </c>
      <c r="AO484" s="68" t="e">
        <f t="shared" si="240"/>
        <v>#N/A</v>
      </c>
      <c r="AP484" s="68" t="e">
        <f t="shared" si="241"/>
        <v>#N/A</v>
      </c>
      <c r="AR484" s="68">
        <f t="shared" si="255"/>
        <v>0</v>
      </c>
      <c r="AS484" s="68">
        <f t="shared" si="256"/>
        <v>6.0205999132795505</v>
      </c>
      <c r="AT484" s="68" t="e">
        <f t="shared" si="257"/>
        <v>#N/A</v>
      </c>
      <c r="AU484" s="68" t="e">
        <f t="shared" si="258"/>
        <v>#N/A</v>
      </c>
      <c r="AW484" s="37"/>
    </row>
    <row r="485" spans="5:49">
      <c r="E485" s="37"/>
      <c r="AW485" s="37"/>
    </row>
    <row r="486" spans="5:49">
      <c r="E486" s="37"/>
      <c r="AW486" s="37"/>
    </row>
    <row r="487" spans="5:49">
      <c r="E487" s="37"/>
      <c r="AW487" s="37"/>
    </row>
    <row r="488" spans="5:49">
      <c r="E488" s="37"/>
      <c r="AW488" s="37"/>
    </row>
    <row r="489" spans="5:49">
      <c r="E489" s="37"/>
      <c r="AW489" s="37"/>
    </row>
    <row r="490" spans="5:49">
      <c r="E490" s="37"/>
      <c r="AW490" s="37"/>
    </row>
    <row r="491" spans="5:49">
      <c r="E491" s="37"/>
      <c r="AW491" s="37"/>
    </row>
    <row r="492" spans="5:49">
      <c r="E492" s="37"/>
      <c r="AW492" s="37"/>
    </row>
    <row r="493" spans="5:49">
      <c r="E493" s="37"/>
      <c r="AW493" s="37"/>
    </row>
    <row r="494" spans="5:49">
      <c r="E494" s="37"/>
      <c r="AW494" s="37"/>
    </row>
    <row r="495" spans="5:49">
      <c r="E495" s="37"/>
      <c r="AW495" s="37"/>
    </row>
    <row r="496" spans="5:49">
      <c r="E496" s="37"/>
      <c r="AW496" s="37"/>
    </row>
    <row r="497" spans="5:49">
      <c r="E497" s="37"/>
      <c r="AW497" s="37"/>
    </row>
    <row r="498" spans="5:49">
      <c r="E498" s="37"/>
      <c r="AW498" s="37"/>
    </row>
    <row r="499" spans="5:49">
      <c r="E499" s="37"/>
      <c r="AW499" s="37"/>
    </row>
    <row r="500" spans="5:49">
      <c r="E500" s="37"/>
      <c r="AW500" s="37"/>
    </row>
    <row r="501" spans="5:49">
      <c r="E501" s="37"/>
      <c r="AW501" s="37"/>
    </row>
    <row r="502" spans="5:49">
      <c r="E502" s="37"/>
      <c r="AW502" s="37"/>
    </row>
    <row r="503" spans="5:49">
      <c r="E503" s="37"/>
      <c r="AW503" s="37"/>
    </row>
    <row r="504" spans="5:49">
      <c r="E504" s="37"/>
      <c r="AW504" s="37"/>
    </row>
    <row r="505" spans="5:49">
      <c r="E505" s="37"/>
      <c r="AW505" s="37"/>
    </row>
    <row r="506" spans="5:49">
      <c r="E506" s="37"/>
      <c r="AW506" s="37"/>
    </row>
    <row r="507" spans="5:49">
      <c r="E507" s="37"/>
      <c r="AW507" s="37"/>
    </row>
    <row r="508" spans="5:49">
      <c r="E508" s="37"/>
      <c r="AW508" s="37"/>
    </row>
    <row r="509" spans="5:49">
      <c r="E509" s="37"/>
      <c r="AW509" s="37"/>
    </row>
    <row r="510" spans="5:49">
      <c r="E510" s="37"/>
      <c r="AW510" s="37"/>
    </row>
    <row r="511" spans="5:49">
      <c r="E511" s="37"/>
      <c r="AW511" s="37"/>
    </row>
    <row r="512" spans="5:49">
      <c r="E512" s="37"/>
      <c r="AW512" s="37"/>
    </row>
    <row r="513" spans="5:49">
      <c r="E513" s="37"/>
      <c r="AW513" s="37"/>
    </row>
    <row r="514" spans="5:49">
      <c r="E514" s="37"/>
      <c r="AW514" s="37"/>
    </row>
    <row r="515" spans="5:49">
      <c r="E515" s="37"/>
      <c r="AW515" s="37"/>
    </row>
    <row r="516" spans="5:49">
      <c r="E516" s="37"/>
      <c r="AW516" s="37"/>
    </row>
    <row r="517" spans="5:49">
      <c r="E517" s="37"/>
      <c r="AW517" s="37"/>
    </row>
    <row r="518" spans="5:49">
      <c r="E518" s="37"/>
      <c r="AW518" s="37"/>
    </row>
    <row r="519" spans="5:49">
      <c r="E519" s="37"/>
      <c r="AW519" s="37"/>
    </row>
    <row r="520" spans="5:49">
      <c r="E520" s="37"/>
      <c r="AW520" s="37"/>
    </row>
    <row r="521" spans="5:49">
      <c r="E521" s="37"/>
      <c r="AW521" s="37"/>
    </row>
    <row r="522" spans="5:49">
      <c r="E522" s="37"/>
      <c r="AW522" s="37"/>
    </row>
    <row r="523" spans="5:49">
      <c r="E523" s="37"/>
      <c r="AW523" s="37"/>
    </row>
    <row r="524" spans="5:49">
      <c r="E524" s="37"/>
      <c r="AW524" s="37"/>
    </row>
    <row r="525" spans="5:49">
      <c r="E525" s="37"/>
      <c r="AW525" s="37"/>
    </row>
    <row r="526" spans="5:49">
      <c r="E526" s="37"/>
      <c r="AW526" s="37"/>
    </row>
    <row r="527" spans="5:49">
      <c r="E527" s="37"/>
      <c r="AW527" s="37"/>
    </row>
    <row r="528" spans="5:49">
      <c r="E528" s="37"/>
      <c r="AW528" s="37"/>
    </row>
    <row r="529" spans="5:49">
      <c r="E529" s="37"/>
      <c r="AW529" s="37"/>
    </row>
    <row r="530" spans="5:49">
      <c r="E530" s="37"/>
      <c r="AW530" s="37"/>
    </row>
    <row r="531" spans="5:49">
      <c r="E531" s="37"/>
      <c r="AW531" s="37"/>
    </row>
    <row r="532" spans="5:49">
      <c r="E532" s="37"/>
      <c r="AW532" s="37"/>
    </row>
    <row r="533" spans="5:49">
      <c r="E533" s="37"/>
      <c r="AW533" s="37"/>
    </row>
    <row r="534" spans="5:49">
      <c r="E534" s="37"/>
      <c r="AW534" s="37"/>
    </row>
    <row r="535" spans="5:49">
      <c r="E535" s="37"/>
      <c r="AW535" s="37"/>
    </row>
    <row r="536" spans="5:49">
      <c r="E536" s="37"/>
      <c r="AW536" s="37"/>
    </row>
    <row r="537" spans="5:49">
      <c r="E537" s="37"/>
      <c r="AW537" s="37"/>
    </row>
    <row r="538" spans="5:49">
      <c r="E538" s="37"/>
      <c r="AW538" s="37"/>
    </row>
    <row r="539" spans="5:49">
      <c r="E539" s="37"/>
      <c r="AW539" s="37"/>
    </row>
    <row r="540" spans="5:49">
      <c r="E540" s="37"/>
      <c r="AW540" s="37"/>
    </row>
    <row r="541" spans="5:49">
      <c r="E541" s="37"/>
      <c r="AW541" s="37"/>
    </row>
    <row r="542" spans="5:49">
      <c r="E542" s="37"/>
      <c r="AW542" s="37"/>
    </row>
    <row r="543" spans="5:49">
      <c r="E543" s="37"/>
      <c r="AW543" s="37"/>
    </row>
    <row r="544" spans="5:49">
      <c r="E544" s="37"/>
      <c r="AW544" s="37"/>
    </row>
    <row r="545" spans="5:49">
      <c r="E545" s="37"/>
      <c r="AW545" s="37"/>
    </row>
    <row r="546" spans="5:49">
      <c r="E546" s="37"/>
      <c r="AW546" s="37"/>
    </row>
    <row r="547" spans="5:49">
      <c r="E547" s="37"/>
      <c r="AW547" s="37"/>
    </row>
    <row r="548" spans="5:49">
      <c r="E548" s="37"/>
      <c r="AW548" s="37"/>
    </row>
    <row r="549" spans="5:49">
      <c r="E549" s="37"/>
      <c r="AW549" s="37"/>
    </row>
    <row r="550" spans="5:49">
      <c r="E550" s="37"/>
      <c r="AW550" s="37"/>
    </row>
    <row r="551" spans="5:49">
      <c r="E551" s="37"/>
      <c r="AW551" s="37"/>
    </row>
    <row r="552" spans="5:49">
      <c r="E552" s="37"/>
      <c r="AW552" s="37"/>
    </row>
    <row r="553" spans="5:49">
      <c r="E553" s="37"/>
      <c r="AW553" s="37"/>
    </row>
    <row r="554" spans="5:49">
      <c r="E554" s="37"/>
      <c r="AW554" s="37"/>
    </row>
    <row r="555" spans="5:49">
      <c r="E555" s="37"/>
      <c r="AW555" s="37"/>
    </row>
    <row r="556" spans="5:49">
      <c r="E556" s="37"/>
      <c r="AW556" s="37"/>
    </row>
    <row r="557" spans="5:49">
      <c r="E557" s="37"/>
      <c r="AW557" s="37"/>
    </row>
    <row r="558" spans="5:49">
      <c r="E558" s="37"/>
      <c r="AW558" s="37"/>
    </row>
    <row r="559" spans="5:49">
      <c r="E559" s="37"/>
      <c r="AW559" s="37"/>
    </row>
    <row r="560" spans="5:49">
      <c r="E560" s="37"/>
      <c r="AW560" s="37"/>
    </row>
    <row r="561" spans="5:49">
      <c r="E561" s="37"/>
      <c r="AW561" s="37"/>
    </row>
    <row r="562" spans="5:49">
      <c r="E562" s="37"/>
      <c r="AW562" s="37"/>
    </row>
    <row r="563" spans="5:49">
      <c r="E563" s="37"/>
      <c r="AW563" s="37"/>
    </row>
    <row r="564" spans="5:49">
      <c r="E564" s="37"/>
      <c r="AW564" s="37"/>
    </row>
    <row r="565" spans="5:49">
      <c r="E565" s="37"/>
      <c r="AW565" s="37"/>
    </row>
    <row r="566" spans="5:49">
      <c r="E566" s="37"/>
      <c r="AW566" s="37"/>
    </row>
    <row r="567" spans="5:49">
      <c r="E567" s="37"/>
      <c r="AW567" s="37"/>
    </row>
    <row r="568" spans="5:49">
      <c r="E568" s="37"/>
      <c r="AW568" s="37"/>
    </row>
    <row r="569" spans="5:49">
      <c r="E569" s="37"/>
      <c r="AW569" s="37"/>
    </row>
    <row r="570" spans="5:49">
      <c r="E570" s="37"/>
      <c r="AW570" s="37"/>
    </row>
    <row r="571" spans="5:49">
      <c r="E571" s="37"/>
      <c r="AW571" s="37"/>
    </row>
    <row r="572" spans="5:49">
      <c r="E572" s="37"/>
      <c r="AW572" s="37"/>
    </row>
    <row r="573" spans="5:49">
      <c r="E573" s="37"/>
      <c r="AW573" s="37"/>
    </row>
    <row r="574" spans="5:49">
      <c r="E574" s="37"/>
      <c r="AW574" s="37"/>
    </row>
    <row r="575" spans="5:49">
      <c r="E575" s="37"/>
      <c r="AW575" s="37"/>
    </row>
    <row r="576" spans="5:49">
      <c r="E576" s="37"/>
      <c r="AW576" s="37"/>
    </row>
    <row r="577" spans="5:49">
      <c r="E577" s="37"/>
      <c r="AW577" s="37"/>
    </row>
    <row r="578" spans="5:49">
      <c r="E578" s="37"/>
      <c r="AW578" s="37"/>
    </row>
    <row r="579" spans="5:49">
      <c r="E579" s="37"/>
      <c r="AW579" s="37"/>
    </row>
    <row r="580" spans="5:49">
      <c r="E580" s="37"/>
      <c r="AW580" s="37"/>
    </row>
    <row r="581" spans="5:49">
      <c r="E581" s="37"/>
      <c r="AW581" s="37"/>
    </row>
    <row r="582" spans="5:49">
      <c r="E582" s="37"/>
      <c r="AW582" s="37"/>
    </row>
    <row r="583" spans="5:49">
      <c r="E583" s="37"/>
      <c r="AW583" s="37"/>
    </row>
    <row r="584" spans="5:49">
      <c r="E584" s="37"/>
      <c r="AW584" s="37"/>
    </row>
    <row r="585" spans="5:49">
      <c r="E585" s="37"/>
      <c r="AW585" s="37"/>
    </row>
    <row r="586" spans="5:49">
      <c r="E586" s="37"/>
      <c r="AW586" s="37"/>
    </row>
    <row r="587" spans="5:49">
      <c r="E587" s="37"/>
      <c r="AW587" s="37"/>
    </row>
    <row r="588" spans="5:49">
      <c r="E588" s="37"/>
      <c r="AW588" s="37"/>
    </row>
    <row r="589" spans="5:49">
      <c r="E589" s="37"/>
      <c r="AW589" s="37"/>
    </row>
    <row r="590" spans="5:49">
      <c r="E590" s="37"/>
      <c r="AW590" s="37"/>
    </row>
    <row r="591" spans="5:49">
      <c r="E591" s="37"/>
      <c r="AW591" s="37"/>
    </row>
    <row r="592" spans="5:49">
      <c r="E592" s="37"/>
      <c r="AW592" s="37"/>
    </row>
    <row r="593" spans="5:49">
      <c r="E593" s="37"/>
      <c r="AW593" s="37"/>
    </row>
    <row r="594" spans="5:49">
      <c r="E594" s="37"/>
      <c r="AW594" s="37"/>
    </row>
    <row r="595" spans="5:49">
      <c r="E595" s="37"/>
      <c r="AW595" s="37"/>
    </row>
    <row r="596" spans="5:49">
      <c r="E596" s="37"/>
      <c r="AW596" s="37"/>
    </row>
    <row r="597" spans="5:49">
      <c r="E597" s="37"/>
      <c r="AW597" s="37"/>
    </row>
    <row r="598" spans="5:49">
      <c r="E598" s="37"/>
      <c r="AW598" s="37"/>
    </row>
    <row r="599" spans="5:49">
      <c r="E599" s="37"/>
      <c r="AW599" s="37"/>
    </row>
    <row r="600" spans="5:49">
      <c r="E600" s="37"/>
      <c r="AW600" s="37"/>
    </row>
    <row r="601" spans="5:49">
      <c r="E601" s="37"/>
      <c r="AW601" s="37"/>
    </row>
    <row r="602" spans="5:49">
      <c r="E602" s="37"/>
      <c r="AW602" s="37"/>
    </row>
    <row r="603" spans="5:49">
      <c r="E603" s="37"/>
      <c r="AW603" s="37"/>
    </row>
    <row r="604" spans="5:49">
      <c r="E604" s="37"/>
      <c r="AW604" s="37"/>
    </row>
    <row r="605" spans="5:49">
      <c r="E605" s="37"/>
      <c r="AW605" s="37"/>
    </row>
    <row r="606" spans="5:49">
      <c r="E606" s="37"/>
      <c r="AW606" s="37"/>
    </row>
    <row r="607" spans="5:49">
      <c r="E607" s="37"/>
      <c r="AW607" s="37"/>
    </row>
    <row r="608" spans="5:49">
      <c r="E608" s="37"/>
      <c r="AW608" s="37"/>
    </row>
    <row r="609" spans="5:49">
      <c r="E609" s="37"/>
      <c r="AW609" s="37"/>
    </row>
    <row r="610" spans="5:49">
      <c r="E610" s="37"/>
      <c r="AW610" s="37"/>
    </row>
    <row r="611" spans="5:49">
      <c r="E611" s="37"/>
      <c r="AW611" s="37"/>
    </row>
    <row r="612" spans="5:49">
      <c r="E612" s="37"/>
      <c r="AW612" s="37"/>
    </row>
    <row r="613" spans="5:49">
      <c r="E613" s="37"/>
      <c r="AW613" s="37"/>
    </row>
    <row r="614" spans="5:49">
      <c r="E614" s="37"/>
      <c r="AW614" s="37"/>
    </row>
    <row r="615" spans="5:49">
      <c r="E615" s="37"/>
      <c r="AW615" s="37"/>
    </row>
    <row r="616" spans="5:49">
      <c r="E616" s="37"/>
      <c r="AW616" s="37"/>
    </row>
    <row r="617" spans="5:49">
      <c r="E617" s="37"/>
      <c r="AW617" s="37"/>
    </row>
    <row r="618" spans="5:49">
      <c r="E618" s="37"/>
      <c r="AW618" s="37"/>
    </row>
    <row r="619" spans="5:49">
      <c r="E619" s="37"/>
      <c r="AW619" s="37"/>
    </row>
    <row r="620" spans="5:49">
      <c r="E620" s="37"/>
      <c r="AW620" s="37"/>
    </row>
    <row r="621" spans="5:49">
      <c r="E621" s="37"/>
      <c r="AW621" s="37"/>
    </row>
    <row r="622" spans="5:49">
      <c r="E622" s="37"/>
      <c r="AW622" s="37"/>
    </row>
    <row r="623" spans="5:49">
      <c r="E623" s="37"/>
      <c r="AW623" s="37"/>
    </row>
    <row r="624" spans="5:49">
      <c r="E624" s="37"/>
      <c r="AW624" s="37"/>
    </row>
    <row r="625" spans="5:49">
      <c r="E625" s="37"/>
      <c r="AW625" s="37"/>
    </row>
    <row r="626" spans="5:49">
      <c r="E626" s="37"/>
      <c r="AW626" s="37"/>
    </row>
    <row r="627" spans="5:49">
      <c r="E627" s="37"/>
      <c r="AW627" s="37"/>
    </row>
    <row r="628" spans="5:49">
      <c r="E628" s="37"/>
      <c r="AW628" s="37"/>
    </row>
    <row r="629" spans="5:49">
      <c r="E629" s="37"/>
      <c r="AW629" s="37"/>
    </row>
    <row r="630" spans="5:49">
      <c r="E630" s="37"/>
      <c r="AW630" s="37"/>
    </row>
    <row r="631" spans="5:49">
      <c r="E631" s="37"/>
      <c r="AW631" s="37"/>
    </row>
    <row r="632" spans="5:49">
      <c r="E632" s="37"/>
      <c r="AW632" s="37"/>
    </row>
    <row r="633" spans="5:49">
      <c r="E633" s="37"/>
      <c r="AW633" s="37"/>
    </row>
    <row r="634" spans="5:49">
      <c r="E634" s="37"/>
      <c r="AW634" s="37"/>
    </row>
    <row r="635" spans="5:49">
      <c r="E635" s="37"/>
      <c r="AW635" s="37"/>
    </row>
    <row r="636" spans="5:49">
      <c r="E636" s="37"/>
      <c r="AW636" s="37"/>
    </row>
    <row r="637" spans="5:49">
      <c r="E637" s="37"/>
      <c r="AW637" s="37"/>
    </row>
    <row r="638" spans="5:49">
      <c r="E638" s="37"/>
      <c r="AW638" s="37"/>
    </row>
    <row r="639" spans="5:49">
      <c r="E639" s="37"/>
      <c r="AW639" s="37"/>
    </row>
    <row r="640" spans="5:49">
      <c r="E640" s="37"/>
      <c r="AW640" s="37"/>
    </row>
    <row r="641" spans="5:49">
      <c r="E641" s="37"/>
      <c r="AW641" s="37"/>
    </row>
    <row r="642" spans="5:49">
      <c r="E642" s="37"/>
      <c r="AW642" s="37"/>
    </row>
    <row r="643" spans="5:49">
      <c r="E643" s="37"/>
      <c r="AW643" s="37"/>
    </row>
    <row r="644" spans="5:49">
      <c r="E644" s="37"/>
      <c r="AW644" s="37"/>
    </row>
    <row r="645" spans="5:49">
      <c r="E645" s="37"/>
      <c r="AW645" s="37"/>
    </row>
    <row r="646" spans="5:49">
      <c r="E646" s="37"/>
      <c r="AW646" s="37"/>
    </row>
    <row r="647" spans="5:49">
      <c r="E647" s="37"/>
      <c r="AW647" s="37"/>
    </row>
    <row r="648" spans="5:49">
      <c r="E648" s="37"/>
      <c r="AW648" s="37"/>
    </row>
    <row r="649" spans="5:49">
      <c r="E649" s="37"/>
      <c r="AW649" s="37"/>
    </row>
    <row r="650" spans="5:49">
      <c r="E650" s="37"/>
      <c r="AW650" s="37"/>
    </row>
    <row r="651" spans="5:49">
      <c r="E651" s="37"/>
      <c r="AW651" s="37"/>
    </row>
    <row r="652" spans="5:49">
      <c r="E652" s="37"/>
      <c r="AW652" s="37"/>
    </row>
    <row r="653" spans="5:49">
      <c r="E653" s="37"/>
      <c r="AW653" s="37"/>
    </row>
    <row r="654" spans="5:49">
      <c r="E654" s="37"/>
      <c r="AW654" s="37"/>
    </row>
    <row r="655" spans="5:49">
      <c r="E655" s="37"/>
      <c r="AW655" s="37"/>
    </row>
    <row r="656" spans="5:49">
      <c r="E656" s="37"/>
      <c r="AW656" s="37"/>
    </row>
    <row r="657" spans="5:49">
      <c r="E657" s="37"/>
      <c r="AW657" s="37"/>
    </row>
    <row r="658" spans="5:49">
      <c r="E658" s="37"/>
      <c r="AW658" s="37"/>
    </row>
    <row r="659" spans="5:49">
      <c r="E659" s="37"/>
      <c r="AW659" s="37"/>
    </row>
    <row r="660" spans="5:49">
      <c r="E660" s="37"/>
      <c r="AW660" s="37"/>
    </row>
    <row r="661" spans="5:49">
      <c r="E661" s="37"/>
      <c r="AW661" s="37"/>
    </row>
    <row r="662" spans="5:49">
      <c r="E662" s="37"/>
      <c r="AW662" s="37"/>
    </row>
    <row r="663" spans="5:49">
      <c r="E663" s="37"/>
      <c r="AW663" s="37"/>
    </row>
    <row r="664" spans="5:49">
      <c r="E664" s="37"/>
      <c r="AW664" s="37"/>
    </row>
    <row r="665" spans="5:49">
      <c r="E665" s="37"/>
      <c r="AW665" s="37"/>
    </row>
    <row r="666" spans="5:49">
      <c r="E666" s="37"/>
      <c r="AW666" s="37"/>
    </row>
    <row r="667" spans="5:49">
      <c r="E667" s="37"/>
      <c r="AW667" s="37"/>
    </row>
    <row r="668" spans="5:49">
      <c r="E668" s="37"/>
      <c r="AW668" s="37"/>
    </row>
    <row r="669" spans="5:49">
      <c r="E669" s="37"/>
      <c r="AW669" s="37"/>
    </row>
    <row r="670" spans="5:49">
      <c r="E670" s="37"/>
      <c r="AW670" s="37"/>
    </row>
    <row r="671" spans="5:49">
      <c r="E671" s="37"/>
      <c r="AW671" s="37"/>
    </row>
    <row r="672" spans="5:49">
      <c r="E672" s="37"/>
      <c r="AW672" s="37"/>
    </row>
    <row r="673" spans="5:49">
      <c r="E673" s="37"/>
      <c r="AW673" s="37"/>
    </row>
    <row r="674" spans="5:49">
      <c r="E674" s="37"/>
      <c r="AW674" s="37"/>
    </row>
    <row r="675" spans="5:49">
      <c r="E675" s="37"/>
      <c r="AW675" s="37"/>
    </row>
    <row r="676" spans="5:49">
      <c r="E676" s="37"/>
      <c r="AW676" s="37"/>
    </row>
    <row r="677" spans="5:49">
      <c r="E677" s="37"/>
      <c r="AW677" s="37"/>
    </row>
    <row r="678" spans="5:49">
      <c r="E678" s="37"/>
      <c r="AW678" s="37"/>
    </row>
    <row r="679" spans="5:49">
      <c r="E679" s="37"/>
      <c r="AW679" s="37"/>
    </row>
    <row r="680" spans="5:49">
      <c r="E680" s="37"/>
      <c r="AW680" s="37"/>
    </row>
    <row r="681" spans="5:49">
      <c r="E681" s="37"/>
      <c r="AW681" s="37"/>
    </row>
    <row r="682" spans="5:49">
      <c r="E682" s="37"/>
      <c r="AW682" s="37"/>
    </row>
    <row r="683" spans="5:49">
      <c r="E683" s="37"/>
      <c r="AW683" s="37"/>
    </row>
    <row r="684" spans="5:49">
      <c r="E684" s="37"/>
      <c r="AW684" s="37"/>
    </row>
    <row r="685" spans="5:49">
      <c r="E685" s="37"/>
      <c r="AW685" s="37"/>
    </row>
    <row r="686" spans="5:49">
      <c r="E686" s="37"/>
      <c r="AW686" s="37"/>
    </row>
    <row r="687" spans="5:49">
      <c r="E687" s="37"/>
      <c r="AW687" s="37"/>
    </row>
    <row r="688" spans="5:49">
      <c r="E688" s="37"/>
      <c r="AW688" s="37"/>
    </row>
    <row r="689" spans="5:49">
      <c r="E689" s="37"/>
      <c r="AW689" s="37"/>
    </row>
    <row r="690" spans="5:49">
      <c r="E690" s="37"/>
      <c r="AW690" s="37"/>
    </row>
    <row r="691" spans="5:49">
      <c r="E691" s="37"/>
      <c r="AW691" s="37"/>
    </row>
    <row r="692" spans="5:49">
      <c r="E692" s="37"/>
      <c r="AW692" s="37"/>
    </row>
    <row r="693" spans="5:49">
      <c r="E693" s="37"/>
      <c r="AW693" s="37"/>
    </row>
    <row r="694" spans="5:49">
      <c r="E694" s="37"/>
      <c r="AW694" s="37"/>
    </row>
    <row r="695" spans="5:49">
      <c r="E695" s="37"/>
      <c r="AW695" s="37"/>
    </row>
    <row r="696" spans="5:49">
      <c r="E696" s="37"/>
      <c r="AW696" s="37"/>
    </row>
    <row r="697" spans="5:49">
      <c r="E697" s="37"/>
      <c r="AW697" s="37"/>
    </row>
    <row r="698" spans="5:49">
      <c r="E698" s="37"/>
      <c r="AW698" s="37"/>
    </row>
    <row r="699" spans="5:49">
      <c r="E699" s="37"/>
      <c r="AW699" s="37"/>
    </row>
    <row r="700" spans="5:49">
      <c r="E700" s="37"/>
      <c r="AW700" s="37"/>
    </row>
    <row r="701" spans="5:49">
      <c r="E701" s="37"/>
      <c r="AW701" s="37"/>
    </row>
    <row r="702" spans="5:49">
      <c r="E702" s="37"/>
      <c r="AW702" s="37"/>
    </row>
    <row r="703" spans="5:49">
      <c r="E703" s="37"/>
      <c r="AW703" s="37"/>
    </row>
    <row r="704" spans="5:49">
      <c r="E704" s="37"/>
      <c r="AW704" s="37"/>
    </row>
    <row r="705" spans="5:49">
      <c r="E705" s="37"/>
      <c r="AW705" s="37"/>
    </row>
    <row r="706" spans="5:49">
      <c r="E706" s="37"/>
      <c r="AW706" s="37"/>
    </row>
    <row r="707" spans="5:49">
      <c r="E707" s="37"/>
      <c r="AW707" s="37"/>
    </row>
    <row r="708" spans="5:49">
      <c r="E708" s="37"/>
      <c r="AW708" s="37"/>
    </row>
    <row r="709" spans="5:49">
      <c r="E709" s="37"/>
      <c r="AW709" s="37"/>
    </row>
    <row r="710" spans="5:49">
      <c r="E710" s="37"/>
      <c r="AW710" s="37"/>
    </row>
    <row r="711" spans="5:49">
      <c r="E711" s="37"/>
      <c r="AW711" s="37"/>
    </row>
    <row r="712" spans="5:49">
      <c r="E712" s="37"/>
      <c r="AW712" s="37"/>
    </row>
    <row r="713" spans="5:49">
      <c r="E713" s="37"/>
      <c r="AW713" s="37"/>
    </row>
    <row r="714" spans="5:49">
      <c r="E714" s="37"/>
      <c r="AW714" s="37"/>
    </row>
    <row r="715" spans="5:49">
      <c r="E715" s="37"/>
      <c r="AW715" s="37"/>
    </row>
    <row r="716" spans="5:49">
      <c r="E716" s="37"/>
      <c r="AW716" s="37"/>
    </row>
    <row r="717" spans="5:49">
      <c r="E717" s="37"/>
      <c r="AW717" s="37"/>
    </row>
    <row r="718" spans="5:49">
      <c r="E718" s="37"/>
      <c r="AW718" s="37"/>
    </row>
    <row r="719" spans="5:49">
      <c r="E719" s="37"/>
      <c r="AW719" s="37"/>
    </row>
    <row r="720" spans="5:49">
      <c r="E720" s="37"/>
      <c r="AW720" s="37"/>
    </row>
    <row r="721" spans="5:49">
      <c r="E721" s="37"/>
      <c r="AW721" s="37"/>
    </row>
    <row r="722" spans="5:49">
      <c r="E722" s="37"/>
      <c r="AW722" s="37"/>
    </row>
    <row r="723" spans="5:49">
      <c r="E723" s="37"/>
      <c r="AW723" s="37"/>
    </row>
    <row r="724" spans="5:49">
      <c r="E724" s="37"/>
      <c r="AW724" s="37"/>
    </row>
    <row r="725" spans="5:49">
      <c r="E725" s="37"/>
      <c r="AW725" s="37"/>
    </row>
    <row r="726" spans="5:49">
      <c r="E726" s="37"/>
      <c r="AW726" s="37"/>
    </row>
    <row r="727" spans="5:49">
      <c r="E727" s="37"/>
      <c r="AW727" s="37"/>
    </row>
    <row r="728" spans="5:49">
      <c r="E728" s="37"/>
      <c r="AW728" s="37"/>
    </row>
    <row r="729" spans="5:49">
      <c r="E729" s="37"/>
      <c r="AW729" s="37"/>
    </row>
    <row r="730" spans="5:49">
      <c r="E730" s="37"/>
      <c r="AW730" s="37"/>
    </row>
    <row r="731" spans="5:49">
      <c r="E731" s="37"/>
      <c r="AW731" s="37"/>
    </row>
    <row r="732" spans="5:49">
      <c r="E732" s="37"/>
      <c r="AW732" s="37"/>
    </row>
    <row r="733" spans="5:49">
      <c r="E733" s="37"/>
      <c r="AW733" s="37"/>
    </row>
    <row r="734" spans="5:49">
      <c r="E734" s="37"/>
      <c r="AW734" s="37"/>
    </row>
    <row r="735" spans="5:49">
      <c r="E735" s="37"/>
      <c r="AW735" s="37"/>
    </row>
    <row r="736" spans="5:49">
      <c r="E736" s="37"/>
      <c r="AW736" s="37"/>
    </row>
    <row r="737" spans="5:49">
      <c r="E737" s="37"/>
      <c r="AW737" s="37"/>
    </row>
    <row r="738" spans="5:49">
      <c r="E738" s="37"/>
      <c r="AW738" s="37"/>
    </row>
    <row r="739" spans="5:49">
      <c r="E739" s="37"/>
      <c r="AW739" s="37"/>
    </row>
    <row r="740" spans="5:49">
      <c r="E740" s="37"/>
      <c r="AW740" s="37"/>
    </row>
    <row r="741" spans="5:49">
      <c r="E741" s="37"/>
      <c r="AW741" s="37"/>
    </row>
    <row r="742" spans="5:49">
      <c r="E742" s="37"/>
      <c r="AW742" s="37"/>
    </row>
    <row r="743" spans="5:49">
      <c r="E743" s="37"/>
      <c r="AW743" s="37"/>
    </row>
    <row r="744" spans="5:49">
      <c r="E744" s="37"/>
      <c r="AW744" s="37"/>
    </row>
    <row r="745" spans="5:49">
      <c r="E745" s="37"/>
      <c r="AW745" s="37"/>
    </row>
    <row r="746" spans="5:49">
      <c r="E746" s="37"/>
      <c r="AW746" s="37"/>
    </row>
    <row r="747" spans="5:49">
      <c r="E747" s="37"/>
      <c r="AW747" s="37"/>
    </row>
    <row r="748" spans="5:49">
      <c r="E748" s="37"/>
      <c r="AW748" s="37"/>
    </row>
    <row r="749" spans="5:49">
      <c r="E749" s="37"/>
      <c r="AW749" s="37"/>
    </row>
    <row r="750" spans="5:49">
      <c r="E750" s="37"/>
      <c r="AW750" s="37"/>
    </row>
    <row r="751" spans="5:49">
      <c r="E751" s="37"/>
      <c r="AW751" s="37"/>
    </row>
    <row r="752" spans="5:49">
      <c r="E752" s="37"/>
      <c r="AW752" s="37"/>
    </row>
    <row r="753" spans="5:49">
      <c r="E753" s="37"/>
      <c r="AW753" s="37"/>
    </row>
    <row r="754" spans="5:49">
      <c r="E754" s="37"/>
      <c r="AW754" s="37"/>
    </row>
    <row r="755" spans="5:49">
      <c r="E755" s="37"/>
      <c r="AW755" s="37"/>
    </row>
    <row r="756" spans="5:49">
      <c r="E756" s="37"/>
      <c r="AW756" s="37"/>
    </row>
    <row r="757" spans="5:49">
      <c r="E757" s="37"/>
      <c r="AW757" s="37"/>
    </row>
    <row r="758" spans="5:49">
      <c r="E758" s="37"/>
      <c r="AW758" s="37"/>
    </row>
    <row r="759" spans="5:49">
      <c r="E759" s="37"/>
      <c r="AW759" s="37"/>
    </row>
    <row r="760" spans="5:49">
      <c r="E760" s="37"/>
      <c r="AW760" s="37"/>
    </row>
    <row r="761" spans="5:49">
      <c r="E761" s="37"/>
      <c r="AW761" s="37"/>
    </row>
    <row r="762" spans="5:49">
      <c r="E762" s="37"/>
      <c r="AW762" s="37"/>
    </row>
    <row r="763" spans="5:49">
      <c r="E763" s="37"/>
      <c r="AW763" s="37"/>
    </row>
    <row r="764" spans="5:49">
      <c r="E764" s="37"/>
      <c r="AW764" s="37"/>
    </row>
    <row r="765" spans="5:49">
      <c r="E765" s="37"/>
      <c r="AW765" s="37"/>
    </row>
    <row r="766" spans="5:49">
      <c r="E766" s="37"/>
      <c r="AW766" s="37"/>
    </row>
    <row r="767" spans="5:49">
      <c r="E767" s="37"/>
      <c r="AW767" s="37"/>
    </row>
    <row r="768" spans="5:49">
      <c r="E768" s="37"/>
      <c r="AW768" s="37"/>
    </row>
    <row r="769" spans="5:49">
      <c r="E769" s="37"/>
      <c r="AW769" s="37"/>
    </row>
    <row r="770" spans="5:49">
      <c r="E770" s="37"/>
      <c r="AW770" s="37"/>
    </row>
    <row r="771" spans="5:49">
      <c r="E771" s="37"/>
      <c r="AW771" s="37"/>
    </row>
    <row r="772" spans="5:49">
      <c r="E772" s="37"/>
      <c r="AW772" s="37"/>
    </row>
    <row r="773" spans="5:49">
      <c r="E773" s="37"/>
      <c r="AW773" s="37"/>
    </row>
    <row r="774" spans="5:49">
      <c r="E774" s="37"/>
      <c r="AW774" s="37"/>
    </row>
    <row r="775" spans="5:49">
      <c r="E775" s="37"/>
      <c r="AW775" s="37"/>
    </row>
    <row r="776" spans="5:49">
      <c r="E776" s="37"/>
      <c r="AW776" s="37"/>
    </row>
    <row r="777" spans="5:49">
      <c r="E777" s="37"/>
      <c r="AW777" s="37"/>
    </row>
    <row r="778" spans="5:49">
      <c r="E778" s="37"/>
      <c r="AW778" s="37"/>
    </row>
    <row r="779" spans="5:49">
      <c r="E779" s="37"/>
      <c r="AW779" s="37"/>
    </row>
    <row r="780" spans="5:49">
      <c r="E780" s="37"/>
      <c r="AW780" s="37"/>
    </row>
    <row r="781" spans="5:49">
      <c r="E781" s="37"/>
      <c r="AW781" s="37"/>
    </row>
    <row r="782" spans="5:49">
      <c r="E782" s="37"/>
      <c r="AW782" s="37"/>
    </row>
    <row r="783" spans="5:49">
      <c r="E783" s="37"/>
      <c r="AW783" s="37"/>
    </row>
    <row r="784" spans="5:49">
      <c r="E784" s="37"/>
      <c r="AW784" s="37"/>
    </row>
    <row r="785" spans="5:49">
      <c r="E785" s="37"/>
      <c r="AW785" s="37"/>
    </row>
    <row r="786" spans="5:49">
      <c r="E786" s="37"/>
      <c r="AW786" s="37"/>
    </row>
    <row r="787" spans="5:49">
      <c r="E787" s="37"/>
      <c r="AW787" s="37"/>
    </row>
    <row r="788" spans="5:49">
      <c r="E788" s="37"/>
      <c r="AW788" s="37"/>
    </row>
    <row r="789" spans="5:49">
      <c r="E789" s="37"/>
      <c r="AW789" s="37"/>
    </row>
    <row r="790" spans="5:49">
      <c r="E790" s="37"/>
      <c r="AW790" s="37"/>
    </row>
    <row r="791" spans="5:49">
      <c r="E791" s="37"/>
      <c r="AW791" s="37"/>
    </row>
    <row r="792" spans="5:49">
      <c r="E792" s="37"/>
      <c r="AW792" s="37"/>
    </row>
    <row r="793" spans="5:49">
      <c r="E793" s="37"/>
      <c r="AW793" s="37"/>
    </row>
    <row r="794" spans="5:49">
      <c r="E794" s="37"/>
      <c r="AW794" s="37"/>
    </row>
    <row r="795" spans="5:49">
      <c r="E795" s="37"/>
      <c r="AW795" s="37"/>
    </row>
    <row r="796" spans="5:49">
      <c r="E796" s="37"/>
      <c r="AW796" s="37"/>
    </row>
    <row r="797" spans="5:49">
      <c r="E797" s="37"/>
      <c r="AW797" s="37"/>
    </row>
    <row r="798" spans="5:49">
      <c r="E798" s="37"/>
      <c r="AW798" s="37"/>
    </row>
    <row r="799" spans="5:49">
      <c r="E799" s="37"/>
      <c r="AW799" s="37"/>
    </row>
    <row r="800" spans="5:49">
      <c r="E800" s="37"/>
      <c r="AW800" s="37"/>
    </row>
    <row r="801" spans="5:49">
      <c r="E801" s="37"/>
      <c r="AW801" s="37"/>
    </row>
    <row r="802" spans="5:49">
      <c r="E802" s="37"/>
      <c r="AW802" s="37"/>
    </row>
    <row r="803" spans="5:49">
      <c r="E803" s="37"/>
      <c r="AW803" s="37"/>
    </row>
    <row r="804" spans="5:49">
      <c r="E804" s="37"/>
      <c r="AW804" s="37"/>
    </row>
    <row r="805" spans="5:49">
      <c r="E805" s="37"/>
      <c r="AW805" s="37"/>
    </row>
    <row r="806" spans="5:49">
      <c r="E806" s="37"/>
      <c r="AW806" s="37"/>
    </row>
    <row r="807" spans="5:49">
      <c r="E807" s="37"/>
      <c r="AW807" s="37"/>
    </row>
    <row r="808" spans="5:49">
      <c r="E808" s="37"/>
      <c r="AW808" s="37"/>
    </row>
    <row r="809" spans="5:49">
      <c r="E809" s="37"/>
      <c r="AW809" s="37"/>
    </row>
    <row r="810" spans="5:49">
      <c r="E810" s="37"/>
      <c r="AW810" s="37"/>
    </row>
    <row r="811" spans="5:49">
      <c r="E811" s="37"/>
      <c r="AW811" s="37"/>
    </row>
    <row r="812" spans="5:49">
      <c r="E812" s="37"/>
      <c r="AW812" s="37"/>
    </row>
    <row r="813" spans="5:49">
      <c r="E813" s="37"/>
      <c r="AW813" s="37"/>
    </row>
    <row r="814" spans="5:49">
      <c r="E814" s="37"/>
      <c r="AW814" s="37"/>
    </row>
    <row r="815" spans="5:49">
      <c r="E815" s="37"/>
      <c r="AW815" s="37"/>
    </row>
    <row r="816" spans="5:49">
      <c r="E816" s="37"/>
      <c r="AW816" s="37"/>
    </row>
    <row r="817" spans="5:49">
      <c r="E817" s="37"/>
      <c r="AW817" s="37"/>
    </row>
    <row r="818" spans="5:49">
      <c r="E818" s="37"/>
      <c r="AW818" s="37"/>
    </row>
    <row r="819" spans="5:49">
      <c r="E819" s="37"/>
      <c r="AW819" s="37"/>
    </row>
    <row r="820" spans="5:49">
      <c r="E820" s="37"/>
      <c r="AW820" s="37"/>
    </row>
    <row r="821" spans="5:49">
      <c r="E821" s="37"/>
      <c r="AW821" s="37"/>
    </row>
    <row r="822" spans="5:49">
      <c r="E822" s="37"/>
      <c r="AW822" s="37"/>
    </row>
    <row r="823" spans="5:49">
      <c r="E823" s="37"/>
      <c r="AW823" s="37"/>
    </row>
    <row r="824" spans="5:49">
      <c r="E824" s="37"/>
      <c r="AW824" s="37"/>
    </row>
    <row r="825" spans="5:49">
      <c r="E825" s="37"/>
      <c r="AW825" s="37"/>
    </row>
    <row r="826" spans="5:49">
      <c r="E826" s="37"/>
      <c r="AW826" s="37"/>
    </row>
    <row r="827" spans="5:49">
      <c r="E827" s="37"/>
      <c r="AW827" s="37"/>
    </row>
    <row r="828" spans="5:49">
      <c r="E828" s="37"/>
      <c r="AW828" s="37"/>
    </row>
    <row r="829" spans="5:49">
      <c r="E829" s="37"/>
      <c r="AW829" s="37"/>
    </row>
    <row r="830" spans="5:49">
      <c r="E830" s="37"/>
      <c r="AW830" s="37"/>
    </row>
    <row r="831" spans="5:49">
      <c r="E831" s="37"/>
      <c r="AW831" s="37"/>
    </row>
    <row r="832" spans="5:49">
      <c r="E832" s="37"/>
      <c r="AW832" s="37"/>
    </row>
    <row r="833" spans="5:49">
      <c r="E833" s="37"/>
      <c r="AW833" s="37"/>
    </row>
    <row r="834" spans="5:49">
      <c r="E834" s="37"/>
      <c r="AW834" s="37"/>
    </row>
    <row r="835" spans="5:49">
      <c r="E835" s="37"/>
      <c r="AW835" s="37"/>
    </row>
    <row r="836" spans="5:49">
      <c r="E836" s="37"/>
      <c r="AW836" s="37"/>
    </row>
    <row r="837" spans="5:49">
      <c r="E837" s="37"/>
      <c r="AW837" s="37"/>
    </row>
    <row r="838" spans="5:49">
      <c r="E838" s="37"/>
      <c r="AW838" s="37"/>
    </row>
    <row r="839" spans="5:49">
      <c r="E839" s="37"/>
      <c r="AW839" s="37"/>
    </row>
    <row r="840" spans="5:49">
      <c r="E840" s="37"/>
      <c r="AW840" s="37"/>
    </row>
    <row r="841" spans="5:49">
      <c r="E841" s="37"/>
      <c r="AW841" s="37"/>
    </row>
    <row r="842" spans="5:49">
      <c r="E842" s="37"/>
      <c r="AW842" s="37"/>
    </row>
    <row r="843" spans="5:49">
      <c r="E843" s="37"/>
      <c r="AW843" s="37"/>
    </row>
    <row r="844" spans="5:49">
      <c r="E844" s="37"/>
      <c r="AW844" s="37"/>
    </row>
    <row r="845" spans="5:49">
      <c r="E845" s="37"/>
      <c r="AW845" s="37"/>
    </row>
    <row r="846" spans="5:49">
      <c r="E846" s="37"/>
      <c r="AW846" s="37"/>
    </row>
    <row r="847" spans="5:49">
      <c r="E847" s="37"/>
      <c r="AW847" s="37"/>
    </row>
    <row r="848" spans="5:49">
      <c r="E848" s="37"/>
      <c r="AW848" s="37"/>
    </row>
    <row r="849" spans="5:49">
      <c r="E849" s="37"/>
      <c r="AW849" s="37"/>
    </row>
    <row r="850" spans="5:49">
      <c r="E850" s="37"/>
      <c r="AW850" s="37"/>
    </row>
    <row r="851" spans="5:49">
      <c r="E851" s="37"/>
      <c r="AW851" s="37"/>
    </row>
    <row r="852" spans="5:49">
      <c r="E852" s="37"/>
      <c r="AW852" s="37"/>
    </row>
    <row r="853" spans="5:49">
      <c r="E853" s="37"/>
      <c r="AW853" s="37"/>
    </row>
    <row r="854" spans="5:49">
      <c r="E854" s="37"/>
      <c r="AW854" s="37"/>
    </row>
    <row r="855" spans="5:49">
      <c r="E855" s="37"/>
      <c r="AW855" s="37"/>
    </row>
    <row r="856" spans="5:49">
      <c r="E856" s="37"/>
      <c r="AW856" s="37"/>
    </row>
    <row r="857" spans="5:49">
      <c r="E857" s="37"/>
      <c r="AW857" s="37"/>
    </row>
    <row r="858" spans="5:49">
      <c r="E858" s="37"/>
      <c r="AW858" s="37"/>
    </row>
    <row r="859" spans="5:49">
      <c r="E859" s="37"/>
      <c r="AW859" s="37"/>
    </row>
    <row r="860" spans="5:49">
      <c r="E860" s="37"/>
      <c r="AW860" s="37"/>
    </row>
    <row r="861" spans="5:49">
      <c r="E861" s="37"/>
      <c r="AW861" s="37"/>
    </row>
    <row r="862" spans="5:49">
      <c r="E862" s="37"/>
      <c r="AW862" s="37"/>
    </row>
    <row r="863" spans="5:49">
      <c r="E863" s="37"/>
      <c r="AW863" s="37"/>
    </row>
    <row r="864" spans="5:49">
      <c r="E864" s="37"/>
      <c r="AW864" s="37"/>
    </row>
    <row r="865" spans="5:49">
      <c r="E865" s="37"/>
      <c r="AW865" s="37"/>
    </row>
    <row r="866" spans="5:49">
      <c r="E866" s="37"/>
      <c r="AW866" s="37"/>
    </row>
    <row r="867" spans="5:49">
      <c r="E867" s="37"/>
      <c r="AW867" s="37"/>
    </row>
    <row r="868" spans="5:49">
      <c r="E868" s="37"/>
      <c r="AW868" s="37"/>
    </row>
    <row r="869" spans="5:49">
      <c r="E869" s="37"/>
      <c r="AW869" s="37"/>
    </row>
    <row r="870" spans="5:49">
      <c r="E870" s="37"/>
      <c r="AW870" s="37"/>
    </row>
    <row r="871" spans="5:49">
      <c r="E871" s="37"/>
      <c r="AW871" s="37"/>
    </row>
    <row r="872" spans="5:49">
      <c r="E872" s="37"/>
      <c r="AW872" s="37"/>
    </row>
    <row r="873" spans="5:49">
      <c r="E873" s="37"/>
      <c r="AW873" s="37"/>
    </row>
    <row r="874" spans="5:49">
      <c r="E874" s="37"/>
      <c r="AW874" s="37"/>
    </row>
    <row r="875" spans="5:49">
      <c r="E875" s="37"/>
      <c r="AW875" s="37"/>
    </row>
    <row r="876" spans="5:49">
      <c r="E876" s="37"/>
      <c r="AW876" s="37"/>
    </row>
    <row r="877" spans="5:49">
      <c r="E877" s="37"/>
      <c r="AW877" s="37"/>
    </row>
    <row r="878" spans="5:49">
      <c r="E878" s="37"/>
      <c r="AW878" s="37"/>
    </row>
    <row r="879" spans="5:49">
      <c r="E879" s="37"/>
      <c r="AW879" s="37"/>
    </row>
    <row r="880" spans="5:49">
      <c r="E880" s="37"/>
      <c r="AW880" s="37"/>
    </row>
    <row r="881" spans="5:49">
      <c r="E881" s="37"/>
      <c r="AW881" s="37"/>
    </row>
    <row r="882" spans="5:49">
      <c r="E882" s="37"/>
      <c r="AW882" s="37"/>
    </row>
    <row r="883" spans="5:49">
      <c r="E883" s="37"/>
      <c r="AW883" s="37"/>
    </row>
    <row r="884" spans="5:49">
      <c r="E884" s="37"/>
      <c r="AW884" s="37"/>
    </row>
    <row r="885" spans="5:49">
      <c r="E885" s="37"/>
      <c r="AW885" s="37"/>
    </row>
    <row r="886" spans="5:49">
      <c r="E886" s="37"/>
      <c r="AW886" s="37"/>
    </row>
    <row r="887" spans="5:49">
      <c r="E887" s="37"/>
      <c r="AW887" s="37"/>
    </row>
    <row r="888" spans="5:49">
      <c r="E888" s="37"/>
      <c r="AW888" s="37"/>
    </row>
    <row r="889" spans="5:49">
      <c r="E889" s="37"/>
      <c r="AW889" s="37"/>
    </row>
    <row r="890" spans="5:49">
      <c r="E890" s="37"/>
      <c r="AW890" s="37"/>
    </row>
    <row r="891" spans="5:49">
      <c r="E891" s="37"/>
      <c r="AW891" s="37"/>
    </row>
    <row r="892" spans="5:49">
      <c r="E892" s="37"/>
      <c r="AW892" s="37"/>
    </row>
    <row r="893" spans="5:49">
      <c r="E893" s="37"/>
      <c r="AW893" s="37"/>
    </row>
    <row r="894" spans="5:49">
      <c r="E894" s="37"/>
      <c r="AW894" s="37"/>
    </row>
    <row r="895" spans="5:49">
      <c r="E895" s="37"/>
      <c r="AW895" s="37"/>
    </row>
    <row r="896" spans="5:49">
      <c r="E896" s="37"/>
      <c r="AW896" s="37"/>
    </row>
    <row r="897" spans="5:49">
      <c r="E897" s="37"/>
      <c r="AW897" s="37"/>
    </row>
    <row r="898" spans="5:49">
      <c r="E898" s="37"/>
      <c r="AW898" s="37"/>
    </row>
    <row r="899" spans="5:49">
      <c r="E899" s="37"/>
      <c r="AW899" s="37"/>
    </row>
    <row r="900" spans="5:49">
      <c r="E900" s="37"/>
      <c r="AW900" s="37"/>
    </row>
    <row r="901" spans="5:49">
      <c r="E901" s="37"/>
      <c r="AW901" s="37"/>
    </row>
    <row r="902" spans="5:49">
      <c r="E902" s="37"/>
      <c r="AW902" s="37"/>
    </row>
    <row r="903" spans="5:49">
      <c r="E903" s="37"/>
      <c r="AW903" s="37"/>
    </row>
    <row r="904" spans="5:49">
      <c r="E904" s="37"/>
      <c r="AW904" s="37"/>
    </row>
    <row r="905" spans="5:49">
      <c r="E905" s="37"/>
      <c r="AW905" s="37"/>
    </row>
    <row r="906" spans="5:49">
      <c r="E906" s="37"/>
      <c r="AW906" s="37"/>
    </row>
    <row r="907" spans="5:49">
      <c r="E907" s="37"/>
      <c r="AW907" s="37"/>
    </row>
    <row r="908" spans="5:49">
      <c r="E908" s="37"/>
      <c r="AW908" s="37"/>
    </row>
    <row r="909" spans="5:49">
      <c r="E909" s="37"/>
      <c r="AW909" s="37"/>
    </row>
    <row r="910" spans="5:49">
      <c r="E910" s="37"/>
      <c r="AW910" s="37"/>
    </row>
    <row r="911" spans="5:49">
      <c r="E911" s="37"/>
      <c r="AW911" s="37"/>
    </row>
    <row r="912" spans="5:49">
      <c r="E912" s="37"/>
      <c r="AW912" s="37"/>
    </row>
    <row r="913" spans="5:49">
      <c r="E913" s="37"/>
      <c r="AW913" s="37"/>
    </row>
    <row r="914" spans="5:49">
      <c r="E914" s="37"/>
      <c r="AW914" s="37"/>
    </row>
    <row r="915" spans="5:49">
      <c r="E915" s="37"/>
      <c r="AW915" s="37"/>
    </row>
    <row r="916" spans="5:49">
      <c r="E916" s="37"/>
      <c r="AW916" s="37"/>
    </row>
    <row r="917" spans="5:49">
      <c r="E917" s="37"/>
      <c r="AW917" s="37"/>
    </row>
    <row r="918" spans="5:49">
      <c r="E918" s="37"/>
      <c r="AW918" s="37"/>
    </row>
    <row r="919" spans="5:49">
      <c r="E919" s="37"/>
      <c r="AW919" s="37"/>
    </row>
    <row r="920" spans="5:49">
      <c r="E920" s="37"/>
      <c r="AW920" s="37"/>
    </row>
    <row r="921" spans="5:49">
      <c r="E921" s="37"/>
      <c r="AW921" s="37"/>
    </row>
    <row r="922" spans="5:49">
      <c r="E922" s="37"/>
      <c r="AW922" s="37"/>
    </row>
    <row r="923" spans="5:49">
      <c r="E923" s="37"/>
      <c r="AW923" s="37"/>
    </row>
    <row r="924" spans="5:49">
      <c r="E924" s="37"/>
      <c r="AW924" s="37"/>
    </row>
    <row r="925" spans="5:49">
      <c r="E925" s="37"/>
      <c r="AW925" s="37"/>
    </row>
    <row r="926" spans="5:49">
      <c r="E926" s="37"/>
      <c r="AW926" s="37"/>
    </row>
    <row r="927" spans="5:49">
      <c r="E927" s="37"/>
      <c r="AW927" s="37"/>
    </row>
    <row r="928" spans="5:49">
      <c r="E928" s="37"/>
      <c r="AW928" s="37"/>
    </row>
    <row r="929" spans="5:49">
      <c r="E929" s="37"/>
      <c r="AW929" s="37"/>
    </row>
    <row r="930" spans="5:49">
      <c r="E930" s="37"/>
      <c r="AW930" s="37"/>
    </row>
    <row r="931" spans="5:49">
      <c r="E931" s="37"/>
      <c r="AW931" s="37"/>
    </row>
    <row r="932" spans="5:49">
      <c r="E932" s="37"/>
      <c r="AW932" s="37"/>
    </row>
    <row r="933" spans="5:49">
      <c r="E933" s="37"/>
      <c r="AW933" s="37"/>
    </row>
    <row r="934" spans="5:49">
      <c r="E934" s="37"/>
      <c r="AW934" s="37"/>
    </row>
    <row r="935" spans="5:49">
      <c r="E935" s="37"/>
      <c r="AW935" s="37"/>
    </row>
    <row r="936" spans="5:49">
      <c r="E936" s="37"/>
      <c r="AW936" s="37"/>
    </row>
    <row r="937" spans="5:49">
      <c r="E937" s="37"/>
      <c r="AW937" s="37"/>
    </row>
    <row r="938" spans="5:49">
      <c r="E938" s="37"/>
      <c r="AW938" s="37"/>
    </row>
    <row r="939" spans="5:49">
      <c r="E939" s="37"/>
      <c r="AW939" s="37"/>
    </row>
    <row r="940" spans="5:49">
      <c r="E940" s="37"/>
      <c r="AW940" s="37"/>
    </row>
    <row r="941" spans="5:49">
      <c r="E941" s="37"/>
      <c r="AW941" s="37"/>
    </row>
    <row r="942" spans="5:49">
      <c r="E942" s="37"/>
      <c r="AW942" s="37"/>
    </row>
    <row r="943" spans="5:49">
      <c r="E943" s="37"/>
      <c r="AW943" s="37"/>
    </row>
    <row r="944" spans="5:49">
      <c r="E944" s="37"/>
      <c r="AW944" s="37"/>
    </row>
    <row r="945" spans="5:49">
      <c r="E945" s="37"/>
      <c r="AW945" s="37"/>
    </row>
    <row r="946" spans="5:49">
      <c r="E946" s="37"/>
      <c r="AW946" s="37"/>
    </row>
    <row r="947" spans="5:49">
      <c r="E947" s="37"/>
      <c r="AW947" s="37"/>
    </row>
    <row r="948" spans="5:49">
      <c r="E948" s="37"/>
      <c r="AW948" s="37"/>
    </row>
    <row r="949" spans="5:49">
      <c r="E949" s="37"/>
      <c r="AW949" s="37"/>
    </row>
    <row r="950" spans="5:49">
      <c r="E950" s="37"/>
      <c r="AW950" s="37"/>
    </row>
    <row r="951" spans="5:49">
      <c r="E951" s="37"/>
      <c r="AW951" s="37"/>
    </row>
    <row r="952" spans="5:49">
      <c r="E952" s="37"/>
      <c r="AW952" s="37"/>
    </row>
    <row r="953" spans="5:49">
      <c r="E953" s="37"/>
      <c r="AW953" s="37"/>
    </row>
    <row r="954" spans="5:49">
      <c r="E954" s="37"/>
      <c r="AW954" s="37"/>
    </row>
    <row r="955" spans="5:49">
      <c r="E955" s="37"/>
      <c r="AW955" s="37"/>
    </row>
    <row r="956" spans="5:49">
      <c r="E956" s="37"/>
      <c r="AW956" s="37"/>
    </row>
    <row r="957" spans="5:49">
      <c r="E957" s="37"/>
      <c r="AW957" s="37"/>
    </row>
    <row r="958" spans="5:49">
      <c r="E958" s="37"/>
      <c r="AW958" s="37"/>
    </row>
    <row r="959" spans="5:49">
      <c r="E959" s="37"/>
      <c r="AW959" s="37"/>
    </row>
    <row r="960" spans="5:49">
      <c r="E960" s="37"/>
      <c r="AW960" s="37"/>
    </row>
    <row r="961" spans="5:49">
      <c r="E961" s="37"/>
      <c r="AW961" s="37"/>
    </row>
    <row r="962" spans="5:49">
      <c r="E962" s="37"/>
      <c r="AW962" s="37"/>
    </row>
    <row r="963" spans="5:49">
      <c r="E963" s="37"/>
      <c r="AW963" s="37"/>
    </row>
    <row r="964" spans="5:49">
      <c r="E964" s="37"/>
      <c r="AW964" s="37"/>
    </row>
    <row r="965" spans="5:49">
      <c r="E965" s="37"/>
      <c r="AW965" s="37"/>
    </row>
    <row r="966" spans="5:49">
      <c r="E966" s="37"/>
      <c r="AW966" s="37"/>
    </row>
    <row r="967" spans="5:49">
      <c r="E967" s="37"/>
      <c r="AW967" s="37"/>
    </row>
    <row r="968" spans="5:49">
      <c r="E968" s="37"/>
      <c r="AW968" s="37"/>
    </row>
    <row r="969" spans="5:49">
      <c r="E969" s="37"/>
      <c r="AW969" s="37"/>
    </row>
    <row r="970" spans="5:49">
      <c r="E970" s="37"/>
      <c r="AW970" s="37"/>
    </row>
    <row r="971" spans="5:49">
      <c r="E971" s="37"/>
      <c r="AW971" s="37"/>
    </row>
    <row r="972" spans="5:49">
      <c r="E972" s="37"/>
      <c r="AW972" s="37"/>
    </row>
    <row r="973" spans="5:49">
      <c r="E973" s="37"/>
      <c r="AW973" s="37"/>
    </row>
    <row r="974" spans="5:49">
      <c r="E974" s="37"/>
      <c r="AW974" s="37"/>
    </row>
    <row r="975" spans="5:49">
      <c r="E975" s="37"/>
      <c r="AW975" s="37"/>
    </row>
    <row r="976" spans="5:49">
      <c r="E976" s="37"/>
      <c r="AW976" s="37"/>
    </row>
    <row r="977" spans="5:49">
      <c r="E977" s="37"/>
      <c r="AW977" s="37"/>
    </row>
    <row r="978" spans="5:49">
      <c r="E978" s="37"/>
      <c r="AW978" s="37"/>
    </row>
    <row r="979" spans="5:49">
      <c r="E979" s="37"/>
      <c r="AW979" s="37"/>
    </row>
    <row r="980" spans="5:49">
      <c r="E980" s="37"/>
      <c r="AW980" s="37"/>
    </row>
    <row r="981" spans="5:49">
      <c r="E981" s="37"/>
      <c r="AW981" s="37"/>
    </row>
    <row r="982" spans="5:49">
      <c r="E982" s="37"/>
      <c r="AW982" s="37"/>
    </row>
    <row r="983" spans="5:49">
      <c r="E983" s="37"/>
      <c r="AW983" s="37"/>
    </row>
    <row r="984" spans="5:49">
      <c r="E984" s="37"/>
      <c r="AW984" s="37"/>
    </row>
    <row r="985" spans="5:49">
      <c r="E985" s="37"/>
      <c r="AW985" s="37"/>
    </row>
    <row r="986" spans="5:49">
      <c r="E986" s="37"/>
      <c r="AW986" s="37"/>
    </row>
    <row r="987" spans="5:49">
      <c r="E987" s="37"/>
      <c r="AW987" s="37"/>
    </row>
    <row r="988" spans="5:49">
      <c r="E988" s="37"/>
      <c r="AW988" s="37"/>
    </row>
    <row r="989" spans="5:49">
      <c r="E989" s="37"/>
      <c r="AW989" s="37"/>
    </row>
    <row r="990" spans="5:49">
      <c r="E990" s="37"/>
      <c r="AW990" s="37"/>
    </row>
    <row r="991" spans="5:49">
      <c r="E991" s="37"/>
      <c r="AW991" s="37"/>
    </row>
    <row r="992" spans="5:49">
      <c r="E992" s="37"/>
      <c r="AW992" s="37"/>
    </row>
    <row r="993" spans="5:49">
      <c r="E993" s="37"/>
      <c r="AW993" s="37"/>
    </row>
    <row r="994" spans="5:49">
      <c r="E994" s="37"/>
      <c r="AW994" s="37"/>
    </row>
    <row r="995" spans="5:49">
      <c r="E995" s="37"/>
      <c r="AW995" s="37"/>
    </row>
    <row r="996" spans="5:49">
      <c r="E996" s="37"/>
      <c r="AW996" s="37"/>
    </row>
    <row r="997" spans="5:49">
      <c r="E997" s="37"/>
      <c r="AW997" s="37"/>
    </row>
    <row r="998" spans="5:49">
      <c r="E998" s="37"/>
      <c r="AW998" s="37"/>
    </row>
    <row r="999" spans="5:49">
      <c r="E999" s="37"/>
      <c r="AW999" s="37"/>
    </row>
    <row r="1000" spans="5:49">
      <c r="E1000" s="37"/>
      <c r="AW1000" s="37"/>
    </row>
    <row r="1001" spans="5:49">
      <c r="E1001" s="37"/>
      <c r="AW1001" s="37"/>
    </row>
    <row r="1002" spans="5:49">
      <c r="E1002" s="37"/>
      <c r="AW1002" s="37"/>
    </row>
    <row r="1003" spans="5:49">
      <c r="E1003" s="37"/>
      <c r="AW1003" s="37"/>
    </row>
    <row r="1004" spans="5:49">
      <c r="E1004" s="37"/>
      <c r="AW1004" s="37"/>
    </row>
  </sheetData>
  <sheetProtection password="C78D" sheet="1" objects="1" scenarios="1" selectLockedCells="1" selectUnlockedCells="1"/>
  <mergeCells count="8">
    <mergeCell ref="AM1:AP1"/>
    <mergeCell ref="AI1:AK1"/>
    <mergeCell ref="AR1:AU1"/>
    <mergeCell ref="K1:O1"/>
    <mergeCell ref="Q1:S1"/>
    <mergeCell ref="AE1:AG1"/>
    <mergeCell ref="U1:Y1"/>
    <mergeCell ref="AA1:AC1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Calc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delay study</dc:title>
  <dc:subject>delay study</dc:subject>
  <dc:creator> Merlijn van Veen</dc:creator>
  <cp:keywords/>
  <dc:description/>
  <cp:lastModifiedBy>Tom</cp:lastModifiedBy>
  <dcterms:created xsi:type="dcterms:W3CDTF">2012-02-19T13:21:07Z</dcterms:created>
  <dcterms:modified xsi:type="dcterms:W3CDTF">2014-07-23T09:01:21Z</dcterms:modified>
  <cp:category/>
</cp:coreProperties>
</file>