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workbookProtection workbookPassword="DE4F" lockStructure="1"/>
  <bookViews>
    <workbookView xWindow="0" yWindow="0" windowWidth="33600" windowHeight="20480" tabRatio="500"/>
  </bookViews>
  <sheets>
    <sheet name="Dashboard" sheetId="2" r:id="rId1"/>
    <sheet name="Calc" sheetId="1" state="hidden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2" i="1" l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4" i="1"/>
  <c r="B50" i="1"/>
  <c r="B49" i="1"/>
  <c r="AQ1" i="1"/>
  <c r="BC5" i="1"/>
  <c r="BO5" i="1"/>
  <c r="AR1" i="1"/>
  <c r="BD5" i="1"/>
  <c r="BP5" i="1"/>
  <c r="AS1" i="1"/>
  <c r="BE5" i="1"/>
  <c r="BQ5" i="1"/>
  <c r="AT1" i="1"/>
  <c r="BF5" i="1"/>
  <c r="BR5" i="1"/>
  <c r="AU1" i="1"/>
  <c r="BG5" i="1"/>
  <c r="BS5" i="1"/>
  <c r="AV1" i="1"/>
  <c r="BH5" i="1"/>
  <c r="BT5" i="1"/>
  <c r="AW1" i="1"/>
  <c r="BI5" i="1"/>
  <c r="BU5" i="1"/>
  <c r="AX1" i="1"/>
  <c r="BJ5" i="1"/>
  <c r="BV5" i="1"/>
  <c r="AY1" i="1"/>
  <c r="BK5" i="1"/>
  <c r="BW5" i="1"/>
  <c r="AZ1" i="1"/>
  <c r="BL5" i="1"/>
  <c r="BX5" i="1"/>
  <c r="BA1" i="1"/>
  <c r="BM5" i="1"/>
  <c r="BY5" i="1"/>
  <c r="BC6" i="1"/>
  <c r="BO6" i="1"/>
  <c r="BD6" i="1"/>
  <c r="BP6" i="1"/>
  <c r="BE6" i="1"/>
  <c r="BQ6" i="1"/>
  <c r="BF6" i="1"/>
  <c r="BR6" i="1"/>
  <c r="BG6" i="1"/>
  <c r="BS6" i="1"/>
  <c r="BH6" i="1"/>
  <c r="BT6" i="1"/>
  <c r="BI6" i="1"/>
  <c r="BU6" i="1"/>
  <c r="BJ6" i="1"/>
  <c r="BV6" i="1"/>
  <c r="BK6" i="1"/>
  <c r="BW6" i="1"/>
  <c r="BL6" i="1"/>
  <c r="BX6" i="1"/>
  <c r="BM6" i="1"/>
  <c r="BY6" i="1"/>
  <c r="BC7" i="1"/>
  <c r="BO7" i="1"/>
  <c r="BD7" i="1"/>
  <c r="BP7" i="1"/>
  <c r="BE7" i="1"/>
  <c r="BQ7" i="1"/>
  <c r="BF7" i="1"/>
  <c r="BR7" i="1"/>
  <c r="BG7" i="1"/>
  <c r="BS7" i="1"/>
  <c r="BH7" i="1"/>
  <c r="BT7" i="1"/>
  <c r="BI7" i="1"/>
  <c r="BU7" i="1"/>
  <c r="BJ7" i="1"/>
  <c r="BV7" i="1"/>
  <c r="BK7" i="1"/>
  <c r="BW7" i="1"/>
  <c r="BL7" i="1"/>
  <c r="BX7" i="1"/>
  <c r="BM7" i="1"/>
  <c r="BY7" i="1"/>
  <c r="BC8" i="1"/>
  <c r="BO8" i="1"/>
  <c r="BD8" i="1"/>
  <c r="BP8" i="1"/>
  <c r="BE8" i="1"/>
  <c r="BQ8" i="1"/>
  <c r="BF8" i="1"/>
  <c r="BR8" i="1"/>
  <c r="BG8" i="1"/>
  <c r="BS8" i="1"/>
  <c r="BH8" i="1"/>
  <c r="BT8" i="1"/>
  <c r="BI8" i="1"/>
  <c r="BU8" i="1"/>
  <c r="BJ8" i="1"/>
  <c r="BV8" i="1"/>
  <c r="BK8" i="1"/>
  <c r="BW8" i="1"/>
  <c r="BL8" i="1"/>
  <c r="BX8" i="1"/>
  <c r="BM8" i="1"/>
  <c r="BY8" i="1"/>
  <c r="BC9" i="1"/>
  <c r="BO9" i="1"/>
  <c r="BD9" i="1"/>
  <c r="BP9" i="1"/>
  <c r="BE9" i="1"/>
  <c r="BQ9" i="1"/>
  <c r="BF9" i="1"/>
  <c r="BR9" i="1"/>
  <c r="BG9" i="1"/>
  <c r="BS9" i="1"/>
  <c r="BH9" i="1"/>
  <c r="BT9" i="1"/>
  <c r="BI9" i="1"/>
  <c r="BU9" i="1"/>
  <c r="BJ9" i="1"/>
  <c r="BV9" i="1"/>
  <c r="BK9" i="1"/>
  <c r="BW9" i="1"/>
  <c r="BL9" i="1"/>
  <c r="BX9" i="1"/>
  <c r="BM9" i="1"/>
  <c r="BY9" i="1"/>
  <c r="BC10" i="1"/>
  <c r="BO10" i="1"/>
  <c r="BD10" i="1"/>
  <c r="BP10" i="1"/>
  <c r="BE10" i="1"/>
  <c r="BQ10" i="1"/>
  <c r="BF10" i="1"/>
  <c r="BR10" i="1"/>
  <c r="BG10" i="1"/>
  <c r="BS10" i="1"/>
  <c r="BH10" i="1"/>
  <c r="BT10" i="1"/>
  <c r="BI10" i="1"/>
  <c r="BU10" i="1"/>
  <c r="BJ10" i="1"/>
  <c r="BV10" i="1"/>
  <c r="BK10" i="1"/>
  <c r="BW10" i="1"/>
  <c r="BL10" i="1"/>
  <c r="BX10" i="1"/>
  <c r="BM10" i="1"/>
  <c r="BY10" i="1"/>
  <c r="BC11" i="1"/>
  <c r="BO11" i="1"/>
  <c r="BD11" i="1"/>
  <c r="BP11" i="1"/>
  <c r="BE11" i="1"/>
  <c r="BQ11" i="1"/>
  <c r="BF11" i="1"/>
  <c r="BR11" i="1"/>
  <c r="BG11" i="1"/>
  <c r="BS11" i="1"/>
  <c r="BH11" i="1"/>
  <c r="BT11" i="1"/>
  <c r="BI11" i="1"/>
  <c r="BU11" i="1"/>
  <c r="BJ11" i="1"/>
  <c r="BV11" i="1"/>
  <c r="BK11" i="1"/>
  <c r="BW11" i="1"/>
  <c r="BL11" i="1"/>
  <c r="BX11" i="1"/>
  <c r="BM11" i="1"/>
  <c r="BY11" i="1"/>
  <c r="BC12" i="1"/>
  <c r="BO12" i="1"/>
  <c r="BD12" i="1"/>
  <c r="BP12" i="1"/>
  <c r="BE12" i="1"/>
  <c r="BQ12" i="1"/>
  <c r="BF12" i="1"/>
  <c r="BR12" i="1"/>
  <c r="BG12" i="1"/>
  <c r="BS12" i="1"/>
  <c r="BH12" i="1"/>
  <c r="BT12" i="1"/>
  <c r="BI12" i="1"/>
  <c r="BU12" i="1"/>
  <c r="BJ12" i="1"/>
  <c r="BV12" i="1"/>
  <c r="BK12" i="1"/>
  <c r="BW12" i="1"/>
  <c r="BL12" i="1"/>
  <c r="BX12" i="1"/>
  <c r="BM12" i="1"/>
  <c r="BY12" i="1"/>
  <c r="BC13" i="1"/>
  <c r="BO13" i="1"/>
  <c r="BD13" i="1"/>
  <c r="BP13" i="1"/>
  <c r="BE13" i="1"/>
  <c r="BQ13" i="1"/>
  <c r="BF13" i="1"/>
  <c r="BR13" i="1"/>
  <c r="BG13" i="1"/>
  <c r="BS13" i="1"/>
  <c r="BH13" i="1"/>
  <c r="BT13" i="1"/>
  <c r="BI13" i="1"/>
  <c r="BU13" i="1"/>
  <c r="BJ13" i="1"/>
  <c r="BV13" i="1"/>
  <c r="BK13" i="1"/>
  <c r="BW13" i="1"/>
  <c r="BL13" i="1"/>
  <c r="BX13" i="1"/>
  <c r="BM13" i="1"/>
  <c r="BY13" i="1"/>
  <c r="BC14" i="1"/>
  <c r="BO14" i="1"/>
  <c r="BD14" i="1"/>
  <c r="BP14" i="1"/>
  <c r="BE14" i="1"/>
  <c r="BQ14" i="1"/>
  <c r="BF14" i="1"/>
  <c r="BR14" i="1"/>
  <c r="BG14" i="1"/>
  <c r="BS14" i="1"/>
  <c r="BH14" i="1"/>
  <c r="BT14" i="1"/>
  <c r="BI14" i="1"/>
  <c r="BU14" i="1"/>
  <c r="BJ14" i="1"/>
  <c r="BV14" i="1"/>
  <c r="BK14" i="1"/>
  <c r="BW14" i="1"/>
  <c r="BL14" i="1"/>
  <c r="BX14" i="1"/>
  <c r="BM14" i="1"/>
  <c r="BY14" i="1"/>
  <c r="BC15" i="1"/>
  <c r="BO15" i="1"/>
  <c r="BD15" i="1"/>
  <c r="BP15" i="1"/>
  <c r="BE15" i="1"/>
  <c r="BQ15" i="1"/>
  <c r="BF15" i="1"/>
  <c r="BR15" i="1"/>
  <c r="BG15" i="1"/>
  <c r="BS15" i="1"/>
  <c r="BH15" i="1"/>
  <c r="BT15" i="1"/>
  <c r="BI15" i="1"/>
  <c r="BU15" i="1"/>
  <c r="BJ15" i="1"/>
  <c r="BV15" i="1"/>
  <c r="BK15" i="1"/>
  <c r="BW15" i="1"/>
  <c r="BL15" i="1"/>
  <c r="BX15" i="1"/>
  <c r="BM15" i="1"/>
  <c r="BY15" i="1"/>
  <c r="BC16" i="1"/>
  <c r="BO16" i="1"/>
  <c r="BD16" i="1"/>
  <c r="BP16" i="1"/>
  <c r="BE16" i="1"/>
  <c r="BQ16" i="1"/>
  <c r="BF16" i="1"/>
  <c r="BR16" i="1"/>
  <c r="BG16" i="1"/>
  <c r="BS16" i="1"/>
  <c r="BH16" i="1"/>
  <c r="BT16" i="1"/>
  <c r="BI16" i="1"/>
  <c r="BU16" i="1"/>
  <c r="BJ16" i="1"/>
  <c r="BV16" i="1"/>
  <c r="BK16" i="1"/>
  <c r="BW16" i="1"/>
  <c r="BL16" i="1"/>
  <c r="BX16" i="1"/>
  <c r="BM16" i="1"/>
  <c r="BY16" i="1"/>
  <c r="BC17" i="1"/>
  <c r="BO17" i="1"/>
  <c r="BD17" i="1"/>
  <c r="BP17" i="1"/>
  <c r="BE17" i="1"/>
  <c r="BQ17" i="1"/>
  <c r="BF17" i="1"/>
  <c r="BR17" i="1"/>
  <c r="BG17" i="1"/>
  <c r="BS17" i="1"/>
  <c r="BH17" i="1"/>
  <c r="BT17" i="1"/>
  <c r="BI17" i="1"/>
  <c r="BU17" i="1"/>
  <c r="BJ17" i="1"/>
  <c r="BV17" i="1"/>
  <c r="BK17" i="1"/>
  <c r="BW17" i="1"/>
  <c r="BL17" i="1"/>
  <c r="BX17" i="1"/>
  <c r="BM17" i="1"/>
  <c r="BY17" i="1"/>
  <c r="BC18" i="1"/>
  <c r="BO18" i="1"/>
  <c r="BD18" i="1"/>
  <c r="BP18" i="1"/>
  <c r="BE18" i="1"/>
  <c r="BQ18" i="1"/>
  <c r="BF18" i="1"/>
  <c r="BR18" i="1"/>
  <c r="BG18" i="1"/>
  <c r="BS18" i="1"/>
  <c r="BH18" i="1"/>
  <c r="BT18" i="1"/>
  <c r="BI18" i="1"/>
  <c r="BU18" i="1"/>
  <c r="BJ18" i="1"/>
  <c r="BV18" i="1"/>
  <c r="BK18" i="1"/>
  <c r="BW18" i="1"/>
  <c r="BL18" i="1"/>
  <c r="BX18" i="1"/>
  <c r="BM18" i="1"/>
  <c r="BY18" i="1"/>
  <c r="BC19" i="1"/>
  <c r="BO19" i="1"/>
  <c r="BD19" i="1"/>
  <c r="BP19" i="1"/>
  <c r="BE19" i="1"/>
  <c r="BQ19" i="1"/>
  <c r="BF19" i="1"/>
  <c r="BR19" i="1"/>
  <c r="BG19" i="1"/>
  <c r="BS19" i="1"/>
  <c r="BH19" i="1"/>
  <c r="BT19" i="1"/>
  <c r="BI19" i="1"/>
  <c r="BU19" i="1"/>
  <c r="BJ19" i="1"/>
  <c r="BV19" i="1"/>
  <c r="BK19" i="1"/>
  <c r="BW19" i="1"/>
  <c r="BL19" i="1"/>
  <c r="BX19" i="1"/>
  <c r="BM19" i="1"/>
  <c r="BY19" i="1"/>
  <c r="BC20" i="1"/>
  <c r="BO20" i="1"/>
  <c r="BD20" i="1"/>
  <c r="BP20" i="1"/>
  <c r="BE20" i="1"/>
  <c r="BQ20" i="1"/>
  <c r="BF20" i="1"/>
  <c r="BR20" i="1"/>
  <c r="BG20" i="1"/>
  <c r="BS20" i="1"/>
  <c r="BH20" i="1"/>
  <c r="BT20" i="1"/>
  <c r="BI20" i="1"/>
  <c r="BU20" i="1"/>
  <c r="BJ20" i="1"/>
  <c r="BV20" i="1"/>
  <c r="BK20" i="1"/>
  <c r="BW20" i="1"/>
  <c r="BL20" i="1"/>
  <c r="BX20" i="1"/>
  <c r="BM20" i="1"/>
  <c r="BY20" i="1"/>
  <c r="BC21" i="1"/>
  <c r="BO21" i="1"/>
  <c r="BD21" i="1"/>
  <c r="BP21" i="1"/>
  <c r="BE21" i="1"/>
  <c r="BQ21" i="1"/>
  <c r="BF21" i="1"/>
  <c r="BR21" i="1"/>
  <c r="BG21" i="1"/>
  <c r="BS21" i="1"/>
  <c r="BH21" i="1"/>
  <c r="BT21" i="1"/>
  <c r="BI21" i="1"/>
  <c r="BU21" i="1"/>
  <c r="BJ21" i="1"/>
  <c r="BV21" i="1"/>
  <c r="BK21" i="1"/>
  <c r="BW21" i="1"/>
  <c r="BL21" i="1"/>
  <c r="BX21" i="1"/>
  <c r="BM21" i="1"/>
  <c r="BY21" i="1"/>
  <c r="BC22" i="1"/>
  <c r="BO22" i="1"/>
  <c r="BD22" i="1"/>
  <c r="BP22" i="1"/>
  <c r="BE22" i="1"/>
  <c r="BQ22" i="1"/>
  <c r="BF22" i="1"/>
  <c r="BR22" i="1"/>
  <c r="BG22" i="1"/>
  <c r="BS22" i="1"/>
  <c r="BH22" i="1"/>
  <c r="BT22" i="1"/>
  <c r="BI22" i="1"/>
  <c r="BU22" i="1"/>
  <c r="BJ22" i="1"/>
  <c r="BV22" i="1"/>
  <c r="BK22" i="1"/>
  <c r="BW22" i="1"/>
  <c r="BL22" i="1"/>
  <c r="BX22" i="1"/>
  <c r="BM22" i="1"/>
  <c r="BY22" i="1"/>
  <c r="BC23" i="1"/>
  <c r="BO23" i="1"/>
  <c r="BD23" i="1"/>
  <c r="BP23" i="1"/>
  <c r="BE23" i="1"/>
  <c r="BQ23" i="1"/>
  <c r="BF23" i="1"/>
  <c r="BR23" i="1"/>
  <c r="BG23" i="1"/>
  <c r="BS23" i="1"/>
  <c r="BH23" i="1"/>
  <c r="BT23" i="1"/>
  <c r="BI23" i="1"/>
  <c r="BU23" i="1"/>
  <c r="BJ23" i="1"/>
  <c r="BV23" i="1"/>
  <c r="BK23" i="1"/>
  <c r="BW23" i="1"/>
  <c r="BL23" i="1"/>
  <c r="BX23" i="1"/>
  <c r="BM23" i="1"/>
  <c r="BY23" i="1"/>
  <c r="BC24" i="1"/>
  <c r="BO24" i="1"/>
  <c r="BD24" i="1"/>
  <c r="BP24" i="1"/>
  <c r="BE24" i="1"/>
  <c r="BQ24" i="1"/>
  <c r="BF24" i="1"/>
  <c r="BR24" i="1"/>
  <c r="BG24" i="1"/>
  <c r="BS24" i="1"/>
  <c r="BH24" i="1"/>
  <c r="BT24" i="1"/>
  <c r="BI24" i="1"/>
  <c r="BU24" i="1"/>
  <c r="BJ24" i="1"/>
  <c r="BV24" i="1"/>
  <c r="BK24" i="1"/>
  <c r="BW24" i="1"/>
  <c r="BL24" i="1"/>
  <c r="BX24" i="1"/>
  <c r="BM24" i="1"/>
  <c r="BY24" i="1"/>
  <c r="BC25" i="1"/>
  <c r="BO25" i="1"/>
  <c r="BD25" i="1"/>
  <c r="BP25" i="1"/>
  <c r="BE25" i="1"/>
  <c r="BQ25" i="1"/>
  <c r="BF25" i="1"/>
  <c r="BR25" i="1"/>
  <c r="BG25" i="1"/>
  <c r="BS25" i="1"/>
  <c r="BH25" i="1"/>
  <c r="BT25" i="1"/>
  <c r="BI25" i="1"/>
  <c r="BU25" i="1"/>
  <c r="BJ25" i="1"/>
  <c r="BV25" i="1"/>
  <c r="BK25" i="1"/>
  <c r="BW25" i="1"/>
  <c r="BL25" i="1"/>
  <c r="BX25" i="1"/>
  <c r="BM25" i="1"/>
  <c r="BY25" i="1"/>
  <c r="BC26" i="1"/>
  <c r="BO26" i="1"/>
  <c r="BD26" i="1"/>
  <c r="BP26" i="1"/>
  <c r="BE26" i="1"/>
  <c r="BQ26" i="1"/>
  <c r="BF26" i="1"/>
  <c r="BR26" i="1"/>
  <c r="BG26" i="1"/>
  <c r="BS26" i="1"/>
  <c r="BH26" i="1"/>
  <c r="BT26" i="1"/>
  <c r="BI26" i="1"/>
  <c r="BU26" i="1"/>
  <c r="BJ26" i="1"/>
  <c r="BV26" i="1"/>
  <c r="BK26" i="1"/>
  <c r="BW26" i="1"/>
  <c r="BL26" i="1"/>
  <c r="BX26" i="1"/>
  <c r="BM26" i="1"/>
  <c r="BY26" i="1"/>
  <c r="BC27" i="1"/>
  <c r="BO27" i="1"/>
  <c r="BD27" i="1"/>
  <c r="BP27" i="1"/>
  <c r="BE27" i="1"/>
  <c r="BQ27" i="1"/>
  <c r="BF27" i="1"/>
  <c r="BR27" i="1"/>
  <c r="BG27" i="1"/>
  <c r="BS27" i="1"/>
  <c r="BH27" i="1"/>
  <c r="BT27" i="1"/>
  <c r="BI27" i="1"/>
  <c r="BU27" i="1"/>
  <c r="BJ27" i="1"/>
  <c r="BV27" i="1"/>
  <c r="BK27" i="1"/>
  <c r="BW27" i="1"/>
  <c r="BL27" i="1"/>
  <c r="BX27" i="1"/>
  <c r="BM27" i="1"/>
  <c r="BY27" i="1"/>
  <c r="BC28" i="1"/>
  <c r="BO28" i="1"/>
  <c r="BD28" i="1"/>
  <c r="BP28" i="1"/>
  <c r="BE28" i="1"/>
  <c r="BQ28" i="1"/>
  <c r="BF28" i="1"/>
  <c r="BR28" i="1"/>
  <c r="BG28" i="1"/>
  <c r="BS28" i="1"/>
  <c r="BH28" i="1"/>
  <c r="BT28" i="1"/>
  <c r="BI28" i="1"/>
  <c r="BU28" i="1"/>
  <c r="BJ28" i="1"/>
  <c r="BV28" i="1"/>
  <c r="BK28" i="1"/>
  <c r="BW28" i="1"/>
  <c r="BL28" i="1"/>
  <c r="BX28" i="1"/>
  <c r="BM28" i="1"/>
  <c r="BY28" i="1"/>
  <c r="BC29" i="1"/>
  <c r="BO29" i="1"/>
  <c r="BD29" i="1"/>
  <c r="BP29" i="1"/>
  <c r="BE29" i="1"/>
  <c r="BQ29" i="1"/>
  <c r="BF29" i="1"/>
  <c r="BR29" i="1"/>
  <c r="BG29" i="1"/>
  <c r="BS29" i="1"/>
  <c r="BH29" i="1"/>
  <c r="BT29" i="1"/>
  <c r="BI29" i="1"/>
  <c r="BU29" i="1"/>
  <c r="BJ29" i="1"/>
  <c r="BV29" i="1"/>
  <c r="BK29" i="1"/>
  <c r="BW29" i="1"/>
  <c r="BL29" i="1"/>
  <c r="BX29" i="1"/>
  <c r="BM29" i="1"/>
  <c r="BY29" i="1"/>
  <c r="BC30" i="1"/>
  <c r="BO30" i="1"/>
  <c r="BD30" i="1"/>
  <c r="BP30" i="1"/>
  <c r="BE30" i="1"/>
  <c r="BQ30" i="1"/>
  <c r="BF30" i="1"/>
  <c r="BR30" i="1"/>
  <c r="BG30" i="1"/>
  <c r="BS30" i="1"/>
  <c r="BH30" i="1"/>
  <c r="BT30" i="1"/>
  <c r="BI30" i="1"/>
  <c r="BU30" i="1"/>
  <c r="BJ30" i="1"/>
  <c r="BV30" i="1"/>
  <c r="BK30" i="1"/>
  <c r="BW30" i="1"/>
  <c r="BL30" i="1"/>
  <c r="BX30" i="1"/>
  <c r="BM30" i="1"/>
  <c r="BY30" i="1"/>
  <c r="BC31" i="1"/>
  <c r="BO31" i="1"/>
  <c r="BD31" i="1"/>
  <c r="BP31" i="1"/>
  <c r="BE31" i="1"/>
  <c r="BQ31" i="1"/>
  <c r="BF31" i="1"/>
  <c r="BR31" i="1"/>
  <c r="BG31" i="1"/>
  <c r="BS31" i="1"/>
  <c r="BH31" i="1"/>
  <c r="BT31" i="1"/>
  <c r="BI31" i="1"/>
  <c r="BU31" i="1"/>
  <c r="BJ31" i="1"/>
  <c r="BV31" i="1"/>
  <c r="BK31" i="1"/>
  <c r="BW31" i="1"/>
  <c r="BL31" i="1"/>
  <c r="BX31" i="1"/>
  <c r="BM31" i="1"/>
  <c r="BY31" i="1"/>
  <c r="BC32" i="1"/>
  <c r="BO32" i="1"/>
  <c r="BD32" i="1"/>
  <c r="BP32" i="1"/>
  <c r="BE32" i="1"/>
  <c r="BQ32" i="1"/>
  <c r="BF32" i="1"/>
  <c r="BR32" i="1"/>
  <c r="BG32" i="1"/>
  <c r="BS32" i="1"/>
  <c r="BH32" i="1"/>
  <c r="BT32" i="1"/>
  <c r="BI32" i="1"/>
  <c r="BU32" i="1"/>
  <c r="BJ32" i="1"/>
  <c r="BV32" i="1"/>
  <c r="BK32" i="1"/>
  <c r="BW32" i="1"/>
  <c r="BL32" i="1"/>
  <c r="BX32" i="1"/>
  <c r="BM32" i="1"/>
  <c r="BY32" i="1"/>
  <c r="BD4" i="1"/>
  <c r="BP4" i="1"/>
  <c r="BE4" i="1"/>
  <c r="BQ4" i="1"/>
  <c r="BF4" i="1"/>
  <c r="BR4" i="1"/>
  <c r="BG4" i="1"/>
  <c r="BS4" i="1"/>
  <c r="BH4" i="1"/>
  <c r="BT4" i="1"/>
  <c r="BI4" i="1"/>
  <c r="BU4" i="1"/>
  <c r="BJ4" i="1"/>
  <c r="BV4" i="1"/>
  <c r="BK4" i="1"/>
  <c r="BW4" i="1"/>
  <c r="BL4" i="1"/>
  <c r="BX4" i="1"/>
  <c r="BM4" i="1"/>
  <c r="BY4" i="1"/>
  <c r="BC4" i="1"/>
  <c r="BO4" i="1"/>
  <c r="AO22" i="1"/>
  <c r="AO23" i="1"/>
  <c r="AO24" i="1"/>
  <c r="AO25" i="1"/>
  <c r="AO26" i="1"/>
  <c r="AO27" i="1"/>
  <c r="AO28" i="1"/>
  <c r="AO29" i="1"/>
  <c r="AO30" i="1"/>
  <c r="AO31" i="1"/>
  <c r="AO32" i="1"/>
  <c r="BA22" i="1"/>
  <c r="BA23" i="1"/>
  <c r="BA24" i="1"/>
  <c r="BA25" i="1"/>
  <c r="BA26" i="1"/>
  <c r="BA27" i="1"/>
  <c r="BA28" i="1"/>
  <c r="BA29" i="1"/>
  <c r="BA30" i="1"/>
  <c r="BA31" i="1"/>
  <c r="BA32" i="1"/>
  <c r="AE5" i="1"/>
  <c r="AQ5" i="1"/>
  <c r="AF5" i="1"/>
  <c r="AR5" i="1"/>
  <c r="AG5" i="1"/>
  <c r="AS5" i="1"/>
  <c r="AH5" i="1"/>
  <c r="AT5" i="1"/>
  <c r="AI5" i="1"/>
  <c r="AU5" i="1"/>
  <c r="AJ5" i="1"/>
  <c r="AV5" i="1"/>
  <c r="AK5" i="1"/>
  <c r="AW5" i="1"/>
  <c r="AL5" i="1"/>
  <c r="AX5" i="1"/>
  <c r="AM5" i="1"/>
  <c r="AY5" i="1"/>
  <c r="AN5" i="1"/>
  <c r="AZ5" i="1"/>
  <c r="AO5" i="1"/>
  <c r="BA5" i="1"/>
  <c r="AE6" i="1"/>
  <c r="AQ6" i="1"/>
  <c r="AF6" i="1"/>
  <c r="AR6" i="1"/>
  <c r="AG6" i="1"/>
  <c r="AS6" i="1"/>
  <c r="AH6" i="1"/>
  <c r="AT6" i="1"/>
  <c r="AI6" i="1"/>
  <c r="AU6" i="1"/>
  <c r="AJ6" i="1"/>
  <c r="AV6" i="1"/>
  <c r="AK6" i="1"/>
  <c r="AW6" i="1"/>
  <c r="AL6" i="1"/>
  <c r="AX6" i="1"/>
  <c r="AM6" i="1"/>
  <c r="AY6" i="1"/>
  <c r="AN6" i="1"/>
  <c r="AZ6" i="1"/>
  <c r="AO6" i="1"/>
  <c r="BA6" i="1"/>
  <c r="AE7" i="1"/>
  <c r="AQ7" i="1"/>
  <c r="AF7" i="1"/>
  <c r="AR7" i="1"/>
  <c r="AG7" i="1"/>
  <c r="AS7" i="1"/>
  <c r="AH7" i="1"/>
  <c r="AT7" i="1"/>
  <c r="AI7" i="1"/>
  <c r="AU7" i="1"/>
  <c r="AJ7" i="1"/>
  <c r="AV7" i="1"/>
  <c r="AK7" i="1"/>
  <c r="AW7" i="1"/>
  <c r="AL7" i="1"/>
  <c r="AX7" i="1"/>
  <c r="AM7" i="1"/>
  <c r="AY7" i="1"/>
  <c r="AN7" i="1"/>
  <c r="AZ7" i="1"/>
  <c r="AO7" i="1"/>
  <c r="BA7" i="1"/>
  <c r="AE8" i="1"/>
  <c r="AQ8" i="1"/>
  <c r="AF8" i="1"/>
  <c r="AR8" i="1"/>
  <c r="AG8" i="1"/>
  <c r="AS8" i="1"/>
  <c r="AH8" i="1"/>
  <c r="AT8" i="1"/>
  <c r="AI8" i="1"/>
  <c r="AU8" i="1"/>
  <c r="AJ8" i="1"/>
  <c r="AV8" i="1"/>
  <c r="AK8" i="1"/>
  <c r="AW8" i="1"/>
  <c r="AL8" i="1"/>
  <c r="AX8" i="1"/>
  <c r="AM8" i="1"/>
  <c r="AY8" i="1"/>
  <c r="AN8" i="1"/>
  <c r="AZ8" i="1"/>
  <c r="AO8" i="1"/>
  <c r="BA8" i="1"/>
  <c r="AE9" i="1"/>
  <c r="AQ9" i="1"/>
  <c r="AF9" i="1"/>
  <c r="AR9" i="1"/>
  <c r="AG9" i="1"/>
  <c r="AS9" i="1"/>
  <c r="AH9" i="1"/>
  <c r="AT9" i="1"/>
  <c r="AI9" i="1"/>
  <c r="AU9" i="1"/>
  <c r="AJ9" i="1"/>
  <c r="AV9" i="1"/>
  <c r="AK9" i="1"/>
  <c r="AW9" i="1"/>
  <c r="AL9" i="1"/>
  <c r="AX9" i="1"/>
  <c r="AM9" i="1"/>
  <c r="AY9" i="1"/>
  <c r="AN9" i="1"/>
  <c r="AZ9" i="1"/>
  <c r="AO9" i="1"/>
  <c r="BA9" i="1"/>
  <c r="AE10" i="1"/>
  <c r="AQ10" i="1"/>
  <c r="AF10" i="1"/>
  <c r="AR10" i="1"/>
  <c r="AG10" i="1"/>
  <c r="AS10" i="1"/>
  <c r="AH10" i="1"/>
  <c r="AT10" i="1"/>
  <c r="AI10" i="1"/>
  <c r="AU10" i="1"/>
  <c r="AJ10" i="1"/>
  <c r="AV10" i="1"/>
  <c r="AK10" i="1"/>
  <c r="AW10" i="1"/>
  <c r="AL10" i="1"/>
  <c r="AX10" i="1"/>
  <c r="AM10" i="1"/>
  <c r="AY10" i="1"/>
  <c r="AN10" i="1"/>
  <c r="AZ10" i="1"/>
  <c r="AO10" i="1"/>
  <c r="BA10" i="1"/>
  <c r="AE11" i="1"/>
  <c r="AQ11" i="1"/>
  <c r="AF11" i="1"/>
  <c r="AR11" i="1"/>
  <c r="AG11" i="1"/>
  <c r="AS11" i="1"/>
  <c r="AH11" i="1"/>
  <c r="AT11" i="1"/>
  <c r="AI11" i="1"/>
  <c r="AU11" i="1"/>
  <c r="AJ11" i="1"/>
  <c r="AV11" i="1"/>
  <c r="AK11" i="1"/>
  <c r="AW11" i="1"/>
  <c r="AL11" i="1"/>
  <c r="AX11" i="1"/>
  <c r="AM11" i="1"/>
  <c r="AY11" i="1"/>
  <c r="AN11" i="1"/>
  <c r="AZ11" i="1"/>
  <c r="AO11" i="1"/>
  <c r="BA11" i="1"/>
  <c r="AE12" i="1"/>
  <c r="AQ12" i="1"/>
  <c r="AF12" i="1"/>
  <c r="AR12" i="1"/>
  <c r="AG12" i="1"/>
  <c r="AS12" i="1"/>
  <c r="AH12" i="1"/>
  <c r="AT12" i="1"/>
  <c r="AI12" i="1"/>
  <c r="AU12" i="1"/>
  <c r="AJ12" i="1"/>
  <c r="AV12" i="1"/>
  <c r="AK12" i="1"/>
  <c r="AW12" i="1"/>
  <c r="AL12" i="1"/>
  <c r="AX12" i="1"/>
  <c r="AM12" i="1"/>
  <c r="AY12" i="1"/>
  <c r="AN12" i="1"/>
  <c r="AZ12" i="1"/>
  <c r="AO12" i="1"/>
  <c r="BA12" i="1"/>
  <c r="AE13" i="1"/>
  <c r="AQ13" i="1"/>
  <c r="AF13" i="1"/>
  <c r="AR13" i="1"/>
  <c r="AG13" i="1"/>
  <c r="AS13" i="1"/>
  <c r="AH13" i="1"/>
  <c r="AT13" i="1"/>
  <c r="AI13" i="1"/>
  <c r="AU13" i="1"/>
  <c r="AJ13" i="1"/>
  <c r="AV13" i="1"/>
  <c r="AK13" i="1"/>
  <c r="AW13" i="1"/>
  <c r="AL13" i="1"/>
  <c r="AX13" i="1"/>
  <c r="AM13" i="1"/>
  <c r="AY13" i="1"/>
  <c r="AN13" i="1"/>
  <c r="AZ13" i="1"/>
  <c r="AO13" i="1"/>
  <c r="BA13" i="1"/>
  <c r="AE14" i="1"/>
  <c r="AQ14" i="1"/>
  <c r="AF14" i="1"/>
  <c r="AR14" i="1"/>
  <c r="AG14" i="1"/>
  <c r="AS14" i="1"/>
  <c r="AH14" i="1"/>
  <c r="AT14" i="1"/>
  <c r="AI14" i="1"/>
  <c r="AU14" i="1"/>
  <c r="AJ14" i="1"/>
  <c r="AV14" i="1"/>
  <c r="AK14" i="1"/>
  <c r="AW14" i="1"/>
  <c r="AL14" i="1"/>
  <c r="AX14" i="1"/>
  <c r="AM14" i="1"/>
  <c r="AY14" i="1"/>
  <c r="AN14" i="1"/>
  <c r="AZ14" i="1"/>
  <c r="AO14" i="1"/>
  <c r="BA14" i="1"/>
  <c r="AE15" i="1"/>
  <c r="AQ15" i="1"/>
  <c r="AF15" i="1"/>
  <c r="AR15" i="1"/>
  <c r="AG15" i="1"/>
  <c r="AS15" i="1"/>
  <c r="AH15" i="1"/>
  <c r="AT15" i="1"/>
  <c r="AI15" i="1"/>
  <c r="AU15" i="1"/>
  <c r="AJ15" i="1"/>
  <c r="AV15" i="1"/>
  <c r="AK15" i="1"/>
  <c r="AW15" i="1"/>
  <c r="AL15" i="1"/>
  <c r="AX15" i="1"/>
  <c r="AM15" i="1"/>
  <c r="AY15" i="1"/>
  <c r="AN15" i="1"/>
  <c r="AZ15" i="1"/>
  <c r="AO15" i="1"/>
  <c r="BA15" i="1"/>
  <c r="AE16" i="1"/>
  <c r="AQ16" i="1"/>
  <c r="AF16" i="1"/>
  <c r="AR16" i="1"/>
  <c r="AG16" i="1"/>
  <c r="AS16" i="1"/>
  <c r="AH16" i="1"/>
  <c r="AT16" i="1"/>
  <c r="AI16" i="1"/>
  <c r="AU16" i="1"/>
  <c r="AJ16" i="1"/>
  <c r="AV16" i="1"/>
  <c r="AK16" i="1"/>
  <c r="AW16" i="1"/>
  <c r="AL16" i="1"/>
  <c r="AX16" i="1"/>
  <c r="AM16" i="1"/>
  <c r="AY16" i="1"/>
  <c r="AN16" i="1"/>
  <c r="AZ16" i="1"/>
  <c r="AO16" i="1"/>
  <c r="BA16" i="1"/>
  <c r="AE17" i="1"/>
  <c r="AQ17" i="1"/>
  <c r="AF17" i="1"/>
  <c r="AR17" i="1"/>
  <c r="AG17" i="1"/>
  <c r="AS17" i="1"/>
  <c r="AH17" i="1"/>
  <c r="AT17" i="1"/>
  <c r="AI17" i="1"/>
  <c r="AU17" i="1"/>
  <c r="AJ17" i="1"/>
  <c r="AV17" i="1"/>
  <c r="AK17" i="1"/>
  <c r="AW17" i="1"/>
  <c r="AL17" i="1"/>
  <c r="AX17" i="1"/>
  <c r="AM17" i="1"/>
  <c r="AY17" i="1"/>
  <c r="AN17" i="1"/>
  <c r="AZ17" i="1"/>
  <c r="AO17" i="1"/>
  <c r="BA17" i="1"/>
  <c r="AE18" i="1"/>
  <c r="AQ18" i="1"/>
  <c r="AF18" i="1"/>
  <c r="AR18" i="1"/>
  <c r="AG18" i="1"/>
  <c r="AS18" i="1"/>
  <c r="AH18" i="1"/>
  <c r="AT18" i="1"/>
  <c r="AI18" i="1"/>
  <c r="AU18" i="1"/>
  <c r="AJ18" i="1"/>
  <c r="AV18" i="1"/>
  <c r="AK18" i="1"/>
  <c r="AW18" i="1"/>
  <c r="AL18" i="1"/>
  <c r="AX18" i="1"/>
  <c r="AM18" i="1"/>
  <c r="AY18" i="1"/>
  <c r="AN18" i="1"/>
  <c r="AZ18" i="1"/>
  <c r="AO18" i="1"/>
  <c r="BA18" i="1"/>
  <c r="AE19" i="1"/>
  <c r="AQ19" i="1"/>
  <c r="AF19" i="1"/>
  <c r="AR19" i="1"/>
  <c r="AG19" i="1"/>
  <c r="AS19" i="1"/>
  <c r="AH19" i="1"/>
  <c r="AT19" i="1"/>
  <c r="AI19" i="1"/>
  <c r="AU19" i="1"/>
  <c r="AJ19" i="1"/>
  <c r="AV19" i="1"/>
  <c r="AK19" i="1"/>
  <c r="AW19" i="1"/>
  <c r="AL19" i="1"/>
  <c r="AX19" i="1"/>
  <c r="AM19" i="1"/>
  <c r="AY19" i="1"/>
  <c r="AN19" i="1"/>
  <c r="AZ19" i="1"/>
  <c r="AO19" i="1"/>
  <c r="BA19" i="1"/>
  <c r="AE20" i="1"/>
  <c r="AQ20" i="1"/>
  <c r="AF20" i="1"/>
  <c r="AR20" i="1"/>
  <c r="AG20" i="1"/>
  <c r="AS20" i="1"/>
  <c r="AH20" i="1"/>
  <c r="AT20" i="1"/>
  <c r="AI20" i="1"/>
  <c r="AU20" i="1"/>
  <c r="AJ20" i="1"/>
  <c r="AV20" i="1"/>
  <c r="AK20" i="1"/>
  <c r="AW20" i="1"/>
  <c r="AL20" i="1"/>
  <c r="AX20" i="1"/>
  <c r="AM20" i="1"/>
  <c r="AY20" i="1"/>
  <c r="AN20" i="1"/>
  <c r="AZ20" i="1"/>
  <c r="AO20" i="1"/>
  <c r="BA20" i="1"/>
  <c r="AE21" i="1"/>
  <c r="AQ21" i="1"/>
  <c r="AF21" i="1"/>
  <c r="AR21" i="1"/>
  <c r="AG21" i="1"/>
  <c r="AS21" i="1"/>
  <c r="AH21" i="1"/>
  <c r="AT21" i="1"/>
  <c r="AI21" i="1"/>
  <c r="AU21" i="1"/>
  <c r="AJ21" i="1"/>
  <c r="AV21" i="1"/>
  <c r="AK21" i="1"/>
  <c r="AW21" i="1"/>
  <c r="AL21" i="1"/>
  <c r="AX21" i="1"/>
  <c r="AM21" i="1"/>
  <c r="AY21" i="1"/>
  <c r="AN21" i="1"/>
  <c r="AZ21" i="1"/>
  <c r="AO21" i="1"/>
  <c r="BA21" i="1"/>
  <c r="AE22" i="1"/>
  <c r="AQ22" i="1"/>
  <c r="AF22" i="1"/>
  <c r="AR22" i="1"/>
  <c r="AG22" i="1"/>
  <c r="AS22" i="1"/>
  <c r="AH22" i="1"/>
  <c r="AT22" i="1"/>
  <c r="AI22" i="1"/>
  <c r="AU22" i="1"/>
  <c r="AJ22" i="1"/>
  <c r="AV22" i="1"/>
  <c r="AK22" i="1"/>
  <c r="AW22" i="1"/>
  <c r="AL22" i="1"/>
  <c r="AX22" i="1"/>
  <c r="AM22" i="1"/>
  <c r="AY22" i="1"/>
  <c r="AN22" i="1"/>
  <c r="AZ22" i="1"/>
  <c r="AE23" i="1"/>
  <c r="AQ23" i="1"/>
  <c r="AF23" i="1"/>
  <c r="AR23" i="1"/>
  <c r="AG23" i="1"/>
  <c r="AS23" i="1"/>
  <c r="AH23" i="1"/>
  <c r="AT23" i="1"/>
  <c r="AI23" i="1"/>
  <c r="AU23" i="1"/>
  <c r="AJ23" i="1"/>
  <c r="AV23" i="1"/>
  <c r="AK23" i="1"/>
  <c r="AW23" i="1"/>
  <c r="AL23" i="1"/>
  <c r="AX23" i="1"/>
  <c r="AM23" i="1"/>
  <c r="AY23" i="1"/>
  <c r="AN23" i="1"/>
  <c r="AZ23" i="1"/>
  <c r="AE24" i="1"/>
  <c r="AQ24" i="1"/>
  <c r="AF24" i="1"/>
  <c r="AR24" i="1"/>
  <c r="AG24" i="1"/>
  <c r="AS24" i="1"/>
  <c r="AH24" i="1"/>
  <c r="AT24" i="1"/>
  <c r="AI24" i="1"/>
  <c r="AU24" i="1"/>
  <c r="AJ24" i="1"/>
  <c r="AV24" i="1"/>
  <c r="AK24" i="1"/>
  <c r="AW24" i="1"/>
  <c r="AL24" i="1"/>
  <c r="AX24" i="1"/>
  <c r="AM24" i="1"/>
  <c r="AY24" i="1"/>
  <c r="AN24" i="1"/>
  <c r="AZ24" i="1"/>
  <c r="AE25" i="1"/>
  <c r="AQ25" i="1"/>
  <c r="AF25" i="1"/>
  <c r="AR25" i="1"/>
  <c r="AG25" i="1"/>
  <c r="AS25" i="1"/>
  <c r="AH25" i="1"/>
  <c r="AT25" i="1"/>
  <c r="AI25" i="1"/>
  <c r="AU25" i="1"/>
  <c r="AJ25" i="1"/>
  <c r="AV25" i="1"/>
  <c r="AK25" i="1"/>
  <c r="AW25" i="1"/>
  <c r="AL25" i="1"/>
  <c r="AX25" i="1"/>
  <c r="AM25" i="1"/>
  <c r="AY25" i="1"/>
  <c r="AN25" i="1"/>
  <c r="AZ25" i="1"/>
  <c r="AE26" i="1"/>
  <c r="AQ26" i="1"/>
  <c r="AF26" i="1"/>
  <c r="AR26" i="1"/>
  <c r="AG26" i="1"/>
  <c r="AS26" i="1"/>
  <c r="AH26" i="1"/>
  <c r="AT26" i="1"/>
  <c r="AI26" i="1"/>
  <c r="AU26" i="1"/>
  <c r="AJ26" i="1"/>
  <c r="AV26" i="1"/>
  <c r="AK26" i="1"/>
  <c r="AW26" i="1"/>
  <c r="AL26" i="1"/>
  <c r="AX26" i="1"/>
  <c r="AM26" i="1"/>
  <c r="AY26" i="1"/>
  <c r="AN26" i="1"/>
  <c r="AZ26" i="1"/>
  <c r="AE27" i="1"/>
  <c r="AQ27" i="1"/>
  <c r="AF27" i="1"/>
  <c r="AR27" i="1"/>
  <c r="AG27" i="1"/>
  <c r="AS27" i="1"/>
  <c r="AH27" i="1"/>
  <c r="AT27" i="1"/>
  <c r="AI27" i="1"/>
  <c r="AU27" i="1"/>
  <c r="AJ27" i="1"/>
  <c r="AV27" i="1"/>
  <c r="AK27" i="1"/>
  <c r="AW27" i="1"/>
  <c r="AL27" i="1"/>
  <c r="AX27" i="1"/>
  <c r="AM27" i="1"/>
  <c r="AY27" i="1"/>
  <c r="AN27" i="1"/>
  <c r="AZ27" i="1"/>
  <c r="AE28" i="1"/>
  <c r="AQ28" i="1"/>
  <c r="AF28" i="1"/>
  <c r="AR28" i="1"/>
  <c r="AG28" i="1"/>
  <c r="AS28" i="1"/>
  <c r="AH28" i="1"/>
  <c r="AT28" i="1"/>
  <c r="AI28" i="1"/>
  <c r="AU28" i="1"/>
  <c r="AJ28" i="1"/>
  <c r="AV28" i="1"/>
  <c r="AK28" i="1"/>
  <c r="AW28" i="1"/>
  <c r="AL28" i="1"/>
  <c r="AX28" i="1"/>
  <c r="AM28" i="1"/>
  <c r="AY28" i="1"/>
  <c r="AN28" i="1"/>
  <c r="AZ28" i="1"/>
  <c r="AE29" i="1"/>
  <c r="AQ29" i="1"/>
  <c r="AF29" i="1"/>
  <c r="AR29" i="1"/>
  <c r="AG29" i="1"/>
  <c r="AS29" i="1"/>
  <c r="AH29" i="1"/>
  <c r="AT29" i="1"/>
  <c r="AI29" i="1"/>
  <c r="AU29" i="1"/>
  <c r="AJ29" i="1"/>
  <c r="AV29" i="1"/>
  <c r="AK29" i="1"/>
  <c r="AW29" i="1"/>
  <c r="AL29" i="1"/>
  <c r="AX29" i="1"/>
  <c r="AM29" i="1"/>
  <c r="AY29" i="1"/>
  <c r="AN29" i="1"/>
  <c r="AZ29" i="1"/>
  <c r="AE30" i="1"/>
  <c r="AQ30" i="1"/>
  <c r="AF30" i="1"/>
  <c r="AR30" i="1"/>
  <c r="AG30" i="1"/>
  <c r="AS30" i="1"/>
  <c r="AH30" i="1"/>
  <c r="AT30" i="1"/>
  <c r="AI30" i="1"/>
  <c r="AU30" i="1"/>
  <c r="AJ30" i="1"/>
  <c r="AV30" i="1"/>
  <c r="AK30" i="1"/>
  <c r="AW30" i="1"/>
  <c r="AL30" i="1"/>
  <c r="AX30" i="1"/>
  <c r="AM30" i="1"/>
  <c r="AY30" i="1"/>
  <c r="AN30" i="1"/>
  <c r="AZ30" i="1"/>
  <c r="AE31" i="1"/>
  <c r="AQ31" i="1"/>
  <c r="AF31" i="1"/>
  <c r="AR31" i="1"/>
  <c r="AG31" i="1"/>
  <c r="AS31" i="1"/>
  <c r="AH31" i="1"/>
  <c r="AT31" i="1"/>
  <c r="AI31" i="1"/>
  <c r="AU31" i="1"/>
  <c r="AJ31" i="1"/>
  <c r="AV31" i="1"/>
  <c r="AK31" i="1"/>
  <c r="AW31" i="1"/>
  <c r="AL31" i="1"/>
  <c r="AX31" i="1"/>
  <c r="AM31" i="1"/>
  <c r="AY31" i="1"/>
  <c r="AN31" i="1"/>
  <c r="AZ31" i="1"/>
  <c r="AE32" i="1"/>
  <c r="AQ32" i="1"/>
  <c r="AF32" i="1"/>
  <c r="AR32" i="1"/>
  <c r="AG32" i="1"/>
  <c r="AS32" i="1"/>
  <c r="AH32" i="1"/>
  <c r="AT32" i="1"/>
  <c r="AI32" i="1"/>
  <c r="AU32" i="1"/>
  <c r="AJ32" i="1"/>
  <c r="AV32" i="1"/>
  <c r="AK32" i="1"/>
  <c r="AW32" i="1"/>
  <c r="AL32" i="1"/>
  <c r="AX32" i="1"/>
  <c r="AM32" i="1"/>
  <c r="AY32" i="1"/>
  <c r="AN32" i="1"/>
  <c r="AZ32" i="1"/>
  <c r="AF4" i="1"/>
  <c r="AR4" i="1"/>
  <c r="AG4" i="1"/>
  <c r="AS4" i="1"/>
  <c r="AH4" i="1"/>
  <c r="AT4" i="1"/>
  <c r="AI4" i="1"/>
  <c r="AU4" i="1"/>
  <c r="AJ4" i="1"/>
  <c r="AV4" i="1"/>
  <c r="AK4" i="1"/>
  <c r="AW4" i="1"/>
  <c r="AL4" i="1"/>
  <c r="AX4" i="1"/>
  <c r="AM4" i="1"/>
  <c r="AY4" i="1"/>
  <c r="AN4" i="1"/>
  <c r="AZ4" i="1"/>
  <c r="AO4" i="1"/>
  <c r="BA4" i="1"/>
  <c r="AE4" i="1"/>
  <c r="AQ4" i="1"/>
  <c r="B38" i="1"/>
  <c r="B39" i="1"/>
  <c r="B40" i="1"/>
  <c r="B41" i="1"/>
  <c r="B42" i="1"/>
  <c r="B43" i="1"/>
  <c r="B44" i="1"/>
  <c r="B45" i="1"/>
  <c r="B46" i="1"/>
  <c r="B47" i="1"/>
  <c r="B37" i="1"/>
</calcChain>
</file>

<file path=xl/sharedStrings.xml><?xml version="1.0" encoding="utf-8"?>
<sst xmlns="http://schemas.openxmlformats.org/spreadsheetml/2006/main" count="25" uniqueCount="25">
  <si>
    <t>f</t>
  </si>
  <si>
    <t>1k</t>
  </si>
  <si>
    <t>1k25</t>
  </si>
  <si>
    <t>1k6</t>
  </si>
  <si>
    <t>2k</t>
  </si>
  <si>
    <t>2k5</t>
  </si>
  <si>
    <t>3k15</t>
  </si>
  <si>
    <t>4k</t>
  </si>
  <si>
    <t>5k</t>
  </si>
  <si>
    <t>6k3</t>
  </si>
  <si>
    <t>8k</t>
  </si>
  <si>
    <t>10k</t>
  </si>
  <si>
    <t>12k5</t>
  </si>
  <si>
    <t>labels</t>
  </si>
  <si>
    <t>NORMALIZE</t>
  </si>
  <si>
    <t>trace</t>
  </si>
  <si>
    <t>loudness</t>
  </si>
  <si>
    <t>display</t>
  </si>
  <si>
    <t>Copyright © 2014 Merlijn van Veen.</t>
  </si>
  <si>
    <t>All Rights Reserved.</t>
  </si>
  <si>
    <t>info@merlijnvanveen.nl</t>
  </si>
  <si>
    <t>yellow</t>
  </si>
  <si>
    <t>cells are variables</t>
  </si>
  <si>
    <t>orange</t>
  </si>
  <si>
    <t>cells excusively 0 or 1 (off/on)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</si>
</sst>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&quot;phon&quot;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scheme val="minor"/>
    </font>
    <font>
      <u/>
      <sz val="12"/>
      <color rgb="FF0000FF"/>
      <name val="Calibri"/>
      <family val="2"/>
      <scheme val="minor"/>
    </font>
    <font>
      <i/>
      <sz val="12"/>
      <color theme="1"/>
      <name val="Calibri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BE0005"/>
        <bgColor indexed="64"/>
      </patternFill>
    </fill>
    <fill>
      <patternFill patternType="solid">
        <fgColor rgb="FF0000C1"/>
        <bgColor indexed="64"/>
      </patternFill>
    </fill>
    <fill>
      <patternFill patternType="solid">
        <fgColor rgb="FFBF3D05"/>
        <bgColor indexed="64"/>
      </patternFill>
    </fill>
    <fill>
      <patternFill patternType="solid">
        <fgColor rgb="FFC09407"/>
        <bgColor indexed="64"/>
      </patternFill>
    </fill>
    <fill>
      <patternFill patternType="solid">
        <fgColor rgb="FF94C507"/>
        <bgColor indexed="64"/>
      </patternFill>
    </fill>
    <fill>
      <patternFill patternType="solid">
        <fgColor rgb="FF46C605"/>
        <bgColor indexed="64"/>
      </patternFill>
    </fill>
    <fill>
      <patternFill patternType="solid">
        <fgColor rgb="FF1AC705"/>
        <bgColor indexed="64"/>
      </patternFill>
    </fill>
    <fill>
      <patternFill patternType="solid">
        <fgColor rgb="FF1AC640"/>
        <bgColor indexed="64"/>
      </patternFill>
    </fill>
    <fill>
      <patternFill patternType="solid">
        <fgColor rgb="FF19C492"/>
        <bgColor indexed="64"/>
      </patternFill>
    </fill>
    <fill>
      <patternFill patternType="solid">
        <fgColor rgb="FF1292C1"/>
        <bgColor indexed="64"/>
      </patternFill>
    </fill>
    <fill>
      <patternFill patternType="solid">
        <fgColor rgb="FF0539C1"/>
        <bgColor indexed="64"/>
      </patternFill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NumberFormat="1" applyAlignment="1">
      <alignment horizontal="right"/>
    </xf>
    <xf numFmtId="0" fontId="0" fillId="3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2" borderId="1" xfId="0" applyFont="1" applyFill="1" applyBorder="1" applyProtection="1"/>
    <xf numFmtId="0" fontId="0" fillId="0" borderId="0" xfId="0" applyProtection="1"/>
    <xf numFmtId="0" fontId="0" fillId="2" borderId="0" xfId="0" applyFill="1" applyProtection="1"/>
    <xf numFmtId="0" fontId="3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164" fontId="2" fillId="5" borderId="0" xfId="0" applyNumberFormat="1" applyFont="1" applyFill="1" applyAlignment="1" applyProtection="1">
      <alignment horizontal="center"/>
    </xf>
    <xf numFmtId="164" fontId="2" fillId="7" borderId="0" xfId="0" applyNumberFormat="1" applyFont="1" applyFill="1" applyAlignment="1" applyProtection="1">
      <alignment horizontal="center"/>
    </xf>
    <xf numFmtId="164" fontId="2" fillId="8" borderId="0" xfId="0" applyNumberFormat="1" applyFont="1" applyFill="1" applyAlignment="1" applyProtection="1">
      <alignment horizontal="center"/>
    </xf>
    <xf numFmtId="164" fontId="2" fillId="9" borderId="0" xfId="0" applyNumberFormat="1" applyFont="1" applyFill="1" applyAlignment="1" applyProtection="1">
      <alignment horizontal="center"/>
    </xf>
    <xf numFmtId="164" fontId="2" fillId="10" borderId="0" xfId="0" applyNumberFormat="1" applyFont="1" applyFill="1" applyAlignment="1" applyProtection="1">
      <alignment horizontal="center"/>
    </xf>
    <xf numFmtId="164" fontId="2" fillId="11" borderId="0" xfId="0" applyNumberFormat="1" applyFont="1" applyFill="1" applyAlignment="1" applyProtection="1">
      <alignment horizontal="center"/>
    </xf>
    <xf numFmtId="164" fontId="2" fillId="12" borderId="0" xfId="0" applyNumberFormat="1" applyFont="1" applyFill="1" applyAlignment="1" applyProtection="1">
      <alignment horizontal="center"/>
    </xf>
    <xf numFmtId="164" fontId="2" fillId="13" borderId="0" xfId="0" applyNumberFormat="1" applyFont="1" applyFill="1" applyAlignment="1" applyProtection="1">
      <alignment horizontal="center"/>
    </xf>
    <xf numFmtId="164" fontId="2" fillId="14" borderId="0" xfId="0" applyNumberFormat="1" applyFont="1" applyFill="1" applyAlignment="1" applyProtection="1">
      <alignment horizontal="center"/>
    </xf>
    <xf numFmtId="164" fontId="2" fillId="15" borderId="0" xfId="0" applyNumberFormat="1" applyFont="1" applyFill="1" applyAlignment="1" applyProtection="1">
      <alignment horizontal="center"/>
    </xf>
    <xf numFmtId="164" fontId="2" fillId="6" borderId="0" xfId="0" applyNumberFormat="1" applyFont="1" applyFill="1" applyAlignment="1" applyProtection="1">
      <alignment horizontal="center"/>
    </xf>
    <xf numFmtId="0" fontId="6" fillId="16" borderId="0" xfId="0" applyFont="1" applyFill="1" applyProtection="1"/>
    <xf numFmtId="0" fontId="7" fillId="16" borderId="0" xfId="0" applyFont="1" applyFill="1" applyProtection="1"/>
    <xf numFmtId="0" fontId="4" fillId="16" borderId="0" xfId="23" applyFill="1" applyProtection="1"/>
    <xf numFmtId="0" fontId="8" fillId="16" borderId="0" xfId="0" applyFont="1" applyFill="1" applyProtection="1"/>
    <xf numFmtId="0" fontId="0" fillId="4" borderId="1" xfId="0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right"/>
    </xf>
    <xf numFmtId="0" fontId="9" fillId="2" borderId="0" xfId="0" applyFont="1" applyFill="1" applyProtection="1"/>
    <xf numFmtId="0" fontId="1" fillId="2" borderId="0" xfId="0" applyFont="1" applyFill="1" applyProtection="1"/>
    <xf numFmtId="0" fontId="9" fillId="4" borderId="0" xfId="0" applyFont="1" applyFill="1" applyAlignment="1" applyProtection="1">
      <alignment horizontal="right"/>
    </xf>
  </cellXfs>
  <cellStyles count="3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/>
    <cellStyle name="Normal" xfId="0" builtinId="0"/>
  </cellStyles>
  <dxfs count="0"/>
  <tableStyles count="0" defaultTableStyle="TableStyleMedium9" defaultPivotStyle="PivotStyleMedium4"/>
  <colors>
    <mruColors>
      <color rgb="FF19B4B2"/>
      <color rgb="FFB2B50C"/>
      <color rgb="FF1AB70B"/>
      <color rgb="FFB0000B"/>
      <color rgb="FF0700B2"/>
      <color rgb="FFBE0005"/>
      <color rgb="FFBF3D05"/>
      <color rgb="FFC09407"/>
      <color rgb="FFABC457"/>
      <color rgb="FF46C60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equal-loudness</a:t>
            </a:r>
            <a:r>
              <a:rPr lang="en-US" baseline="0"/>
              <a:t> contours</a:t>
            </a:r>
          </a:p>
          <a:p>
            <a:pPr>
              <a:defRPr/>
            </a:pPr>
            <a:r>
              <a:rPr lang="en-US" sz="1200" baseline="0"/>
              <a:t>ISO 226:2003</a:t>
            </a:r>
            <a:endParaRPr lang="en-US" sz="12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0"/>
          <c:order val="0"/>
          <c:tx>
            <c:strRef>
              <c:f>Calc!$B$47</c:f>
              <c:strCache>
                <c:ptCount val="1"/>
                <c:pt idx="0">
                  <c:v>100 phon</c:v>
                </c:pt>
              </c:strCache>
            </c:strRef>
          </c:tx>
          <c:spPr>
            <a:ln w="38100">
              <a:solidFill>
                <a:srgbClr val="BE0005"/>
              </a:solidFill>
              <a:prstDash val="solid"/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Calc!$O$4:$O$32</c:f>
              <c:numCache>
                <c:formatCode>General</c:formatCode>
                <c:ptCount val="29"/>
                <c:pt idx="0">
                  <c:v>128.4139616229783</c:v>
                </c:pt>
                <c:pt idx="1">
                  <c:v>124.1529687905408</c:v>
                </c:pt>
                <c:pt idx="2">
                  <c:v>120.1099126304918</c:v>
                </c:pt>
                <c:pt idx="3">
                  <c:v>116.3792407535983</c:v>
                </c:pt>
                <c:pt idx="4">
                  <c:v>113.3532046134393</c:v>
                </c:pt>
                <c:pt idx="5">
                  <c:v>110.6475010080901</c:v>
                </c:pt>
                <c:pt idx="6">
                  <c:v>108.1555355557445</c:v>
                </c:pt>
                <c:pt idx="7">
                  <c:v>106.166972487621</c:v>
                </c:pt>
                <c:pt idx="8">
                  <c:v>104.4784968398467</c:v>
                </c:pt>
                <c:pt idx="9">
                  <c:v>103.0277122717542</c:v>
                </c:pt>
                <c:pt idx="10">
                  <c:v>101.8461943218679</c:v>
                </c:pt>
                <c:pt idx="11">
                  <c:v>100.9706177591116</c:v>
                </c:pt>
                <c:pt idx="12">
                  <c:v>100.2991088163913</c:v>
                </c:pt>
                <c:pt idx="13">
                  <c:v>99.83019422211758</c:v>
                </c:pt>
                <c:pt idx="14">
                  <c:v>99.61753997886577</c:v>
                </c:pt>
                <c:pt idx="15">
                  <c:v>99.49608810802985</c:v>
                </c:pt>
                <c:pt idx="16">
                  <c:v>99.43869054255721</c:v>
                </c:pt>
                <c:pt idx="17">
                  <c:v>100.0127789719219</c:v>
                </c:pt>
                <c:pt idx="18">
                  <c:v>102.8101461441888</c:v>
                </c:pt>
                <c:pt idx="19">
                  <c:v>104.2520085216025</c:v>
                </c:pt>
                <c:pt idx="20">
                  <c:v>101.1789113779323</c:v>
                </c:pt>
                <c:pt idx="21">
                  <c:v>98.47826739683833</c:v>
                </c:pt>
                <c:pt idx="22">
                  <c:v>97.67515307730773</c:v>
                </c:pt>
                <c:pt idx="23">
                  <c:v>98.99977764876489</c:v>
                </c:pt>
                <c:pt idx="24">
                  <c:v>102.3015949770516</c:v>
                </c:pt>
                <c:pt idx="25">
                  <c:v>107.2298276502598</c:v>
                </c:pt>
                <c:pt idx="26">
                  <c:v>111.1098208980256</c:v>
                </c:pt>
                <c:pt idx="27">
                  <c:v>110.2279194690229</c:v>
                </c:pt>
                <c:pt idx="28">
                  <c:v>102.0702172854463</c:v>
                </c:pt>
              </c:numCache>
            </c:numRef>
          </c:val>
          <c:smooth val="1"/>
        </c:ser>
        <c:ser>
          <c:idx val="9"/>
          <c:order val="1"/>
          <c:tx>
            <c:strRef>
              <c:f>Calc!$B$46</c:f>
              <c:strCache>
                <c:ptCount val="1"/>
                <c:pt idx="0">
                  <c:v>90 phon</c:v>
                </c:pt>
              </c:strCache>
            </c:strRef>
          </c:tx>
          <c:spPr>
            <a:ln w="38100">
              <a:solidFill>
                <a:srgbClr val="BF3D05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Calc!$N$4:$N$32</c:f>
              <c:numCache>
                <c:formatCode>General</c:formatCode>
                <c:ptCount val="29"/>
                <c:pt idx="0">
                  <c:v>123.7058552424887</c:v>
                </c:pt>
                <c:pt idx="1">
                  <c:v>119.1985848813564</c:v>
                </c:pt>
                <c:pt idx="2">
                  <c:v>114.8848154742228</c:v>
                </c:pt>
                <c:pt idx="3">
                  <c:v>110.8658416999503</c:v>
                </c:pt>
                <c:pt idx="4">
                  <c:v>107.5457791850349</c:v>
                </c:pt>
                <c:pt idx="5">
                  <c:v>104.5135798391741</c:v>
                </c:pt>
                <c:pt idx="6">
                  <c:v>101.6734500719372</c:v>
                </c:pt>
                <c:pt idx="7">
                  <c:v>99.33267639146798</c:v>
                </c:pt>
                <c:pt idx="8">
                  <c:v>97.29309610922874</c:v>
                </c:pt>
                <c:pt idx="9">
                  <c:v>95.4308549815375</c:v>
                </c:pt>
                <c:pt idx="10">
                  <c:v>93.88982859271621</c:v>
                </c:pt>
                <c:pt idx="11">
                  <c:v>92.64705371710171</c:v>
                </c:pt>
                <c:pt idx="12">
                  <c:v>91.60304543243025</c:v>
                </c:pt>
                <c:pt idx="13">
                  <c:v>90.75996956927826</c:v>
                </c:pt>
                <c:pt idx="14">
                  <c:v>90.24493347412756</c:v>
                </c:pt>
                <c:pt idx="15">
                  <c:v>89.83790169841117</c:v>
                </c:pt>
                <c:pt idx="16">
                  <c:v>89.5554631338064</c:v>
                </c:pt>
                <c:pt idx="17">
                  <c:v>90.01315101667917</c:v>
                </c:pt>
                <c:pt idx="18">
                  <c:v>92.6476100710121</c:v>
                </c:pt>
                <c:pt idx="19">
                  <c:v>93.99977232842144</c:v>
                </c:pt>
                <c:pt idx="20">
                  <c:v>90.88572013007345</c:v>
                </c:pt>
                <c:pt idx="21">
                  <c:v>88.18457460721836</c:v>
                </c:pt>
                <c:pt idx="22">
                  <c:v>87.37903435701966</c:v>
                </c:pt>
                <c:pt idx="23">
                  <c:v>88.66041755279278</c:v>
                </c:pt>
                <c:pt idx="24">
                  <c:v>91.96365072449193</c:v>
                </c:pt>
                <c:pt idx="25">
                  <c:v>97.02171870444936</c:v>
                </c:pt>
                <c:pt idx="26">
                  <c:v>101.2612296323931</c:v>
                </c:pt>
                <c:pt idx="27">
                  <c:v>100.9884270469591</c:v>
                </c:pt>
                <c:pt idx="28">
                  <c:v>93.74634067045078</c:v>
                </c:pt>
              </c:numCache>
            </c:numRef>
          </c:val>
          <c:smooth val="1"/>
        </c:ser>
        <c:ser>
          <c:idx val="8"/>
          <c:order val="2"/>
          <c:tx>
            <c:strRef>
              <c:f>Calc!$B$45</c:f>
              <c:strCache>
                <c:ptCount val="1"/>
                <c:pt idx="0">
                  <c:v>80 phon</c:v>
                </c:pt>
              </c:strCache>
            </c:strRef>
          </c:tx>
          <c:spPr>
            <a:ln w="38100">
              <a:solidFill>
                <a:srgbClr val="C09407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Calc!$M$4:$M$32</c:f>
              <c:numCache>
                <c:formatCode>General</c:formatCode>
                <c:ptCount val="29"/>
                <c:pt idx="0">
                  <c:v>118.990830876392</c:v>
                </c:pt>
                <c:pt idx="1">
                  <c:v>114.2335060551012</c:v>
                </c:pt>
                <c:pt idx="2">
                  <c:v>109.6465944359989</c:v>
                </c:pt>
                <c:pt idx="3">
                  <c:v>105.3376455147506</c:v>
                </c:pt>
                <c:pt idx="4">
                  <c:v>101.7223834320829</c:v>
                </c:pt>
                <c:pt idx="5">
                  <c:v>98.36285584423704</c:v>
                </c:pt>
                <c:pt idx="6">
                  <c:v>95.17402749144641</c:v>
                </c:pt>
                <c:pt idx="7">
                  <c:v>92.4809150470831</c:v>
                </c:pt>
                <c:pt idx="8">
                  <c:v>90.09041632960311</c:v>
                </c:pt>
                <c:pt idx="9">
                  <c:v>87.81749244813005</c:v>
                </c:pt>
                <c:pt idx="10">
                  <c:v>85.9179371439124</c:v>
                </c:pt>
                <c:pt idx="11">
                  <c:v>84.30949080389345</c:v>
                </c:pt>
                <c:pt idx="12">
                  <c:v>82.89487316692599</c:v>
                </c:pt>
                <c:pt idx="13">
                  <c:v>81.68018456186058</c:v>
                </c:pt>
                <c:pt idx="14">
                  <c:v>80.86506752522828</c:v>
                </c:pt>
                <c:pt idx="15">
                  <c:v>80.17529243570868</c:v>
                </c:pt>
                <c:pt idx="16">
                  <c:v>79.67083086377011</c:v>
                </c:pt>
                <c:pt idx="17">
                  <c:v>80.01381259652821</c:v>
                </c:pt>
                <c:pt idx="18">
                  <c:v>82.48512501565946</c:v>
                </c:pt>
                <c:pt idx="19">
                  <c:v>83.74260051032456</c:v>
                </c:pt>
                <c:pt idx="20">
                  <c:v>80.58853625306378</c:v>
                </c:pt>
                <c:pt idx="21">
                  <c:v>77.88649810292894</c:v>
                </c:pt>
                <c:pt idx="22">
                  <c:v>77.07663927914917</c:v>
                </c:pt>
                <c:pt idx="23">
                  <c:v>78.3142123081755</c:v>
                </c:pt>
                <c:pt idx="24">
                  <c:v>81.61996639527107</c:v>
                </c:pt>
                <c:pt idx="25">
                  <c:v>86.81047312269004</c:v>
                </c:pt>
                <c:pt idx="26">
                  <c:v>91.40790765175248</c:v>
                </c:pt>
                <c:pt idx="27">
                  <c:v>91.73769526012955</c:v>
                </c:pt>
                <c:pt idx="28">
                  <c:v>85.40821997528595</c:v>
                </c:pt>
              </c:numCache>
            </c:numRef>
          </c:val>
          <c:smooth val="1"/>
        </c:ser>
        <c:ser>
          <c:idx val="7"/>
          <c:order val="3"/>
          <c:tx>
            <c:strRef>
              <c:f>Calc!$B$44</c:f>
              <c:strCache>
                <c:ptCount val="1"/>
                <c:pt idx="0">
                  <c:v>70 phon</c:v>
                </c:pt>
              </c:strCache>
            </c:strRef>
          </c:tx>
          <c:spPr>
            <a:ln w="38100">
              <a:solidFill>
                <a:srgbClr val="94C507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Calc!$L$4:$L$32</c:f>
              <c:numCache>
                <c:formatCode>General</c:formatCode>
                <c:ptCount val="29"/>
                <c:pt idx="0">
                  <c:v>114.2634526463922</c:v>
                </c:pt>
                <c:pt idx="1">
                  <c:v>109.2492909759172</c:v>
                </c:pt>
                <c:pt idx="2">
                  <c:v>104.3848672953455</c:v>
                </c:pt>
                <c:pt idx="3">
                  <c:v>99.78293321427374</c:v>
                </c:pt>
                <c:pt idx="4">
                  <c:v>95.87036380914969</c:v>
                </c:pt>
                <c:pt idx="5">
                  <c:v>92.18201679238219</c:v>
                </c:pt>
                <c:pt idx="6">
                  <c:v>88.64353805855183</c:v>
                </c:pt>
                <c:pt idx="7">
                  <c:v>85.59786788101004</c:v>
                </c:pt>
                <c:pt idx="8">
                  <c:v>82.8567976283154</c:v>
                </c:pt>
                <c:pt idx="9">
                  <c:v>80.17459615326683</c:v>
                </c:pt>
                <c:pt idx="10">
                  <c:v>77.91828223470398</c:v>
                </c:pt>
                <c:pt idx="11">
                  <c:v>75.946914069397</c:v>
                </c:pt>
                <c:pt idx="12">
                  <c:v>74.16508209710437</c:v>
                </c:pt>
                <c:pt idx="13">
                  <c:v>72.58334731172151</c:v>
                </c:pt>
                <c:pt idx="14">
                  <c:v>71.4722636697665</c:v>
                </c:pt>
                <c:pt idx="15">
                  <c:v>70.50480781364115</c:v>
                </c:pt>
                <c:pt idx="16">
                  <c:v>69.78369934384652</c:v>
                </c:pt>
                <c:pt idx="17">
                  <c:v>70.01498900811597</c:v>
                </c:pt>
                <c:pt idx="18">
                  <c:v>72.32273068295277</c:v>
                </c:pt>
                <c:pt idx="19">
                  <c:v>73.47663969877913</c:v>
                </c:pt>
                <c:pt idx="20">
                  <c:v>70.28424449816728</c:v>
                </c:pt>
                <c:pt idx="21">
                  <c:v>67.58061664437528</c:v>
                </c:pt>
                <c:pt idx="22">
                  <c:v>66.76306363859887</c:v>
                </c:pt>
                <c:pt idx="23">
                  <c:v>67.95581144163607</c:v>
                </c:pt>
                <c:pt idx="24">
                  <c:v>71.26605840926632</c:v>
                </c:pt>
                <c:pt idx="25">
                  <c:v>76.5936448303684</c:v>
                </c:pt>
                <c:pt idx="26">
                  <c:v>81.5461615918392</c:v>
                </c:pt>
                <c:pt idx="27">
                  <c:v>82.46690717043882</c:v>
                </c:pt>
                <c:pt idx="28">
                  <c:v>77.04464516831086</c:v>
                </c:pt>
              </c:numCache>
            </c:numRef>
          </c:val>
          <c:smooth val="1"/>
        </c:ser>
        <c:ser>
          <c:idx val="6"/>
          <c:order val="4"/>
          <c:tx>
            <c:strRef>
              <c:f>Calc!$B$43</c:f>
              <c:strCache>
                <c:ptCount val="1"/>
                <c:pt idx="0">
                  <c:v>60 phon</c:v>
                </c:pt>
              </c:strCache>
            </c:strRef>
          </c:tx>
          <c:spPr>
            <a:ln w="38100">
              <a:solidFill>
                <a:srgbClr val="46C605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Calc!$K$4:$K$32</c:f>
              <c:numCache>
                <c:formatCode>General</c:formatCode>
                <c:ptCount val="29"/>
                <c:pt idx="0">
                  <c:v>109.5139406199841</c:v>
                </c:pt>
                <c:pt idx="1">
                  <c:v>104.2306689911895</c:v>
                </c:pt>
                <c:pt idx="2">
                  <c:v>99.08079943981404</c:v>
                </c:pt>
                <c:pt idx="3">
                  <c:v>94.18041597966554</c:v>
                </c:pt>
                <c:pt idx="4">
                  <c:v>89.9667216560705</c:v>
                </c:pt>
                <c:pt idx="5">
                  <c:v>85.9468688715452</c:v>
                </c:pt>
                <c:pt idx="6">
                  <c:v>82.05704199985035</c:v>
                </c:pt>
                <c:pt idx="7">
                  <c:v>78.65845394103343</c:v>
                </c:pt>
                <c:pt idx="8">
                  <c:v>75.56748041897137</c:v>
                </c:pt>
                <c:pt idx="9">
                  <c:v>72.4785944630154</c:v>
                </c:pt>
                <c:pt idx="10">
                  <c:v>69.86876186919287</c:v>
                </c:pt>
                <c:pt idx="11">
                  <c:v>67.53947252841456</c:v>
                </c:pt>
                <c:pt idx="12">
                  <c:v>65.39657294989124</c:v>
                </c:pt>
                <c:pt idx="13">
                  <c:v>63.45602323133433</c:v>
                </c:pt>
                <c:pt idx="14">
                  <c:v>62.05636176260286</c:v>
                </c:pt>
                <c:pt idx="15">
                  <c:v>60.82028596624513</c:v>
                </c:pt>
                <c:pt idx="16">
                  <c:v>59.89212024993482</c:v>
                </c:pt>
                <c:pt idx="17">
                  <c:v>60.01708079984267</c:v>
                </c:pt>
                <c:pt idx="18">
                  <c:v>62.16049767634821</c:v>
                </c:pt>
                <c:pt idx="19">
                  <c:v>63.19501130663561</c:v>
                </c:pt>
                <c:pt idx="20">
                  <c:v>59.967288010022</c:v>
                </c:pt>
                <c:pt idx="21">
                  <c:v>57.2608257228191</c:v>
                </c:pt>
                <c:pt idx="22">
                  <c:v>56.42954410687167</c:v>
                </c:pt>
                <c:pt idx="23">
                  <c:v>57.57565020540396</c:v>
                </c:pt>
                <c:pt idx="24">
                  <c:v>60.89391850793932</c:v>
                </c:pt>
                <c:pt idx="25">
                  <c:v>66.36687340822377</c:v>
                </c:pt>
                <c:pt idx="26">
                  <c:v>71.66939854283582</c:v>
                </c:pt>
                <c:pt idx="27">
                  <c:v>73.16023167684656</c:v>
                </c:pt>
                <c:pt idx="28">
                  <c:v>68.63540896948727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Calc!$B$42</c:f>
              <c:strCache>
                <c:ptCount val="1"/>
                <c:pt idx="0">
                  <c:v>50 phon</c:v>
                </c:pt>
              </c:strCache>
            </c:strRef>
          </c:tx>
          <c:spPr>
            <a:ln w="38100">
              <a:solidFill>
                <a:srgbClr val="1AC705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Calc!$J$4:$J$32</c:f>
              <c:numCache>
                <c:formatCode>General</c:formatCode>
                <c:ptCount val="29"/>
                <c:pt idx="0">
                  <c:v>104.7245374914094</c:v>
                </c:pt>
                <c:pt idx="1">
                  <c:v>99.14963934438581</c:v>
                </c:pt>
                <c:pt idx="2">
                  <c:v>93.69968012962985</c:v>
                </c:pt>
                <c:pt idx="3">
                  <c:v>88.4907631682427</c:v>
                </c:pt>
                <c:pt idx="4">
                  <c:v>83.96892707929454</c:v>
                </c:pt>
                <c:pt idx="5">
                  <c:v>79.6126789167398</c:v>
                </c:pt>
                <c:pt idx="6">
                  <c:v>75.3684697153199</c:v>
                </c:pt>
                <c:pt idx="7">
                  <c:v>71.61642191182594</c:v>
                </c:pt>
                <c:pt idx="8">
                  <c:v>68.17690456914497</c:v>
                </c:pt>
                <c:pt idx="9">
                  <c:v>64.68625704474746</c:v>
                </c:pt>
                <c:pt idx="10">
                  <c:v>61.72896900734343</c:v>
                </c:pt>
                <c:pt idx="11">
                  <c:v>59.05101374105233</c:v>
                </c:pt>
                <c:pt idx="12">
                  <c:v>56.5583327486833</c:v>
                </c:pt>
                <c:pt idx="13">
                  <c:v>54.27396289938534</c:v>
                </c:pt>
                <c:pt idx="14">
                  <c:v>52.5990953069528</c:v>
                </c:pt>
                <c:pt idx="15">
                  <c:v>51.1106982769606</c:v>
                </c:pt>
                <c:pt idx="16">
                  <c:v>49.99262196175173</c:v>
                </c:pt>
                <c:pt idx="17">
                  <c:v>50.02079996790195</c:v>
                </c:pt>
                <c:pt idx="18">
                  <c:v>51.9985515396294</c:v>
                </c:pt>
                <c:pt idx="19">
                  <c:v>52.88539982756915</c:v>
                </c:pt>
                <c:pt idx="20">
                  <c:v>49.6277308768752</c:v>
                </c:pt>
                <c:pt idx="21">
                  <c:v>46.91620433534744</c:v>
                </c:pt>
                <c:pt idx="22">
                  <c:v>46.06036223198211</c:v>
                </c:pt>
                <c:pt idx="23">
                  <c:v>47.15655992364472</c:v>
                </c:pt>
                <c:pt idx="24">
                  <c:v>50.4891936237091</c:v>
                </c:pt>
                <c:pt idx="25">
                  <c:v>56.1223711058144</c:v>
                </c:pt>
                <c:pt idx="26">
                  <c:v>61.76581465809025</c:v>
                </c:pt>
                <c:pt idx="27">
                  <c:v>63.7890276581366</c:v>
                </c:pt>
                <c:pt idx="28">
                  <c:v>60.14369463290578</c:v>
                </c:pt>
              </c:numCache>
            </c:numRef>
          </c:val>
          <c:smooth val="1"/>
        </c:ser>
        <c:ser>
          <c:idx val="4"/>
          <c:order val="6"/>
          <c:tx>
            <c:strRef>
              <c:f>Calc!$B$41</c:f>
              <c:strCache>
                <c:ptCount val="1"/>
                <c:pt idx="0">
                  <c:v>40 phon</c:v>
                </c:pt>
              </c:strCache>
            </c:strRef>
          </c:tx>
          <c:spPr>
            <a:ln w="38100">
              <a:solidFill>
                <a:srgbClr val="1AC640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Calc!$I$4:$I$32</c:f>
              <c:numCache>
                <c:formatCode>General</c:formatCode>
                <c:ptCount val="29"/>
                <c:pt idx="0">
                  <c:v>99.8624670040534</c:v>
                </c:pt>
                <c:pt idx="1">
                  <c:v>93.9535914174707</c:v>
                </c:pt>
                <c:pt idx="2">
                  <c:v>88.1756895936969</c:v>
                </c:pt>
                <c:pt idx="3">
                  <c:v>82.639058295979</c:v>
                </c:pt>
                <c:pt idx="4">
                  <c:v>77.79582928075903</c:v>
                </c:pt>
                <c:pt idx="5">
                  <c:v>73.09411591758794</c:v>
                </c:pt>
                <c:pt idx="6">
                  <c:v>68.49008964407018</c:v>
                </c:pt>
                <c:pt idx="7">
                  <c:v>64.38396795805403</c:v>
                </c:pt>
                <c:pt idx="8">
                  <c:v>60.59891786672619</c:v>
                </c:pt>
                <c:pt idx="9">
                  <c:v>56.71632900231263</c:v>
                </c:pt>
                <c:pt idx="10">
                  <c:v>53.42338935961159</c:v>
                </c:pt>
                <c:pt idx="11">
                  <c:v>50.41444264838973</c:v>
                </c:pt>
                <c:pt idx="12">
                  <c:v>47.59323081052275</c:v>
                </c:pt>
                <c:pt idx="13">
                  <c:v>44.99287971313011</c:v>
                </c:pt>
                <c:pt idx="14">
                  <c:v>43.06734051799491</c:v>
                </c:pt>
                <c:pt idx="15">
                  <c:v>41.35620547738752</c:v>
                </c:pt>
                <c:pt idx="16">
                  <c:v>40.07900889802834</c:v>
                </c:pt>
                <c:pt idx="17">
                  <c:v>40.027411721574</c:v>
                </c:pt>
                <c:pt idx="18">
                  <c:v>41.83711549661643</c:v>
                </c:pt>
                <c:pt idx="19">
                  <c:v>42.525637878811</c:v>
                </c:pt>
                <c:pt idx="20">
                  <c:v>39.24773105438167</c:v>
                </c:pt>
                <c:pt idx="21">
                  <c:v>36.52712269864271</c:v>
                </c:pt>
                <c:pt idx="22">
                  <c:v>35.6271336473787</c:v>
                </c:pt>
                <c:pt idx="23">
                  <c:v>36.66749621035394</c:v>
                </c:pt>
                <c:pt idx="24">
                  <c:v>40.02600060521669</c:v>
                </c:pt>
                <c:pt idx="25">
                  <c:v>45.84618175164518</c:v>
                </c:pt>
                <c:pt idx="26">
                  <c:v>51.81416409718229</c:v>
                </c:pt>
                <c:pt idx="27">
                  <c:v>54.30077077944004</c:v>
                </c:pt>
                <c:pt idx="28">
                  <c:v>51.50112249398343</c:v>
                </c:pt>
              </c:numCache>
            </c:numRef>
          </c:val>
          <c:smooth val="1"/>
        </c:ser>
        <c:ser>
          <c:idx val="3"/>
          <c:order val="7"/>
          <c:tx>
            <c:strRef>
              <c:f>Calc!$B$40</c:f>
              <c:strCache>
                <c:ptCount val="1"/>
                <c:pt idx="0">
                  <c:v>30 phon</c:v>
                </c:pt>
              </c:strCache>
            </c:strRef>
          </c:tx>
          <c:spPr>
            <a:ln w="38100">
              <a:solidFill>
                <a:srgbClr val="19C492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Calc!$H$4:$H$32</c:f>
              <c:numCache>
                <c:formatCode>General</c:formatCode>
                <c:ptCount val="29"/>
                <c:pt idx="0">
                  <c:v>94.86540139361901</c:v>
                </c:pt>
                <c:pt idx="1">
                  <c:v>88.53916316241055</c:v>
                </c:pt>
                <c:pt idx="2">
                  <c:v>82.377293724201</c:v>
                </c:pt>
                <c:pt idx="3">
                  <c:v>76.47432764252162</c:v>
                </c:pt>
                <c:pt idx="4">
                  <c:v>71.28336082842368</c:v>
                </c:pt>
                <c:pt idx="5">
                  <c:v>66.21875108869659</c:v>
                </c:pt>
                <c:pt idx="6">
                  <c:v>61.24518252099073</c:v>
                </c:pt>
                <c:pt idx="7">
                  <c:v>56.78525095576538</c:v>
                </c:pt>
                <c:pt idx="8">
                  <c:v>52.66224382046134</c:v>
                </c:pt>
                <c:pt idx="9">
                  <c:v>48.40906511876894</c:v>
                </c:pt>
                <c:pt idx="10">
                  <c:v>44.8051237378247</c:v>
                </c:pt>
                <c:pt idx="11">
                  <c:v>41.5008921948089</c:v>
                </c:pt>
                <c:pt idx="12">
                  <c:v>38.39301610045671</c:v>
                </c:pt>
                <c:pt idx="13">
                  <c:v>35.53016571344923</c:v>
                </c:pt>
                <c:pt idx="14">
                  <c:v>33.40009879411066</c:v>
                </c:pt>
                <c:pt idx="15">
                  <c:v>31.52079478434077</c:v>
                </c:pt>
                <c:pt idx="16">
                  <c:v>30.14019336875776</c:v>
                </c:pt>
                <c:pt idx="17">
                  <c:v>30.03916305424179</c:v>
                </c:pt>
                <c:pt idx="18">
                  <c:v>31.67658641277426</c:v>
                </c:pt>
                <c:pt idx="19">
                  <c:v>32.07544385421105</c:v>
                </c:pt>
                <c:pt idx="20">
                  <c:v>28.79500349473174</c:v>
                </c:pt>
                <c:pt idx="21">
                  <c:v>26.05799991237028</c:v>
                </c:pt>
                <c:pt idx="22">
                  <c:v>25.07797887898924</c:v>
                </c:pt>
                <c:pt idx="23">
                  <c:v>26.0515822150539</c:v>
                </c:pt>
                <c:pt idx="24">
                  <c:v>29.45714813386405</c:v>
                </c:pt>
                <c:pt idx="25">
                  <c:v>35.5131433466664</c:v>
                </c:pt>
                <c:pt idx="26">
                  <c:v>41.77584171887247</c:v>
                </c:pt>
                <c:pt idx="27">
                  <c:v>44.59674900614418</c:v>
                </c:pt>
                <c:pt idx="28">
                  <c:v>42.57617617139378</c:v>
                </c:pt>
              </c:numCache>
            </c:numRef>
          </c:val>
          <c:smooth val="1"/>
        </c:ser>
        <c:ser>
          <c:idx val="2"/>
          <c:order val="8"/>
          <c:tx>
            <c:strRef>
              <c:f>Calc!$B$39</c:f>
              <c:strCache>
                <c:ptCount val="1"/>
                <c:pt idx="0">
                  <c:v>20 phon</c:v>
                </c:pt>
              </c:strCache>
            </c:strRef>
          </c:tx>
          <c:spPr>
            <a:ln w="38100">
              <a:solidFill>
                <a:srgbClr val="1292C1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Calc!$G$4:$G$32</c:f>
              <c:numCache>
                <c:formatCode>General</c:formatCode>
                <c:ptCount val="29"/>
                <c:pt idx="0">
                  <c:v>89.60812629691115</c:v>
                </c:pt>
                <c:pt idx="1">
                  <c:v>82.68549091864426</c:v>
                </c:pt>
                <c:pt idx="2">
                  <c:v>76.01401804532412</c:v>
                </c:pt>
                <c:pt idx="3">
                  <c:v>69.65764407305039</c:v>
                </c:pt>
                <c:pt idx="4">
                  <c:v>64.06084296010597</c:v>
                </c:pt>
                <c:pt idx="5">
                  <c:v>58.59741595864785</c:v>
                </c:pt>
                <c:pt idx="6">
                  <c:v>53.2373759007894</c:v>
                </c:pt>
                <c:pt idx="7">
                  <c:v>48.43033207081201</c:v>
                </c:pt>
                <c:pt idx="8">
                  <c:v>43.99243775328821</c:v>
                </c:pt>
                <c:pt idx="9">
                  <c:v>39.42268360297403</c:v>
                </c:pt>
                <c:pt idx="10">
                  <c:v>35.56615630009364</c:v>
                </c:pt>
                <c:pt idx="11">
                  <c:v>32.04659476381038</c:v>
                </c:pt>
                <c:pt idx="12">
                  <c:v>28.74166534603869</c:v>
                </c:pt>
                <c:pt idx="13">
                  <c:v>25.72568076115485</c:v>
                </c:pt>
                <c:pt idx="14">
                  <c:v>23.48186088481269</c:v>
                </c:pt>
                <c:pt idx="15">
                  <c:v>21.53802454166738</c:v>
                </c:pt>
                <c:pt idx="16">
                  <c:v>20.15623391937226</c:v>
                </c:pt>
                <c:pt idx="17">
                  <c:v>20.06004059028575</c:v>
                </c:pt>
                <c:pt idx="18">
                  <c:v>21.51766974489962</c:v>
                </c:pt>
                <c:pt idx="19">
                  <c:v>21.46035794101081</c:v>
                </c:pt>
                <c:pt idx="20">
                  <c:v>18.21032224396647</c:v>
                </c:pt>
                <c:pt idx="21">
                  <c:v>15.44336226341096</c:v>
                </c:pt>
                <c:pt idx="22">
                  <c:v>14.31598760665777</c:v>
                </c:pt>
                <c:pt idx="23">
                  <c:v>15.20211242320792</c:v>
                </c:pt>
                <c:pt idx="24">
                  <c:v>18.69487572253175</c:v>
                </c:pt>
                <c:pt idx="25">
                  <c:v>25.0773971366562</c:v>
                </c:pt>
                <c:pt idx="26">
                  <c:v>31.57949288353603</c:v>
                </c:pt>
                <c:pt idx="27">
                  <c:v>34.48293924217053</c:v>
                </c:pt>
                <c:pt idx="28">
                  <c:v>33.09896288743515</c:v>
                </c:pt>
              </c:numCache>
            </c:numRef>
          </c:val>
          <c:smooth val="1"/>
        </c:ser>
        <c:ser>
          <c:idx val="1"/>
          <c:order val="9"/>
          <c:tx>
            <c:strRef>
              <c:f>Calc!$B$38</c:f>
              <c:strCache>
                <c:ptCount val="1"/>
                <c:pt idx="0">
                  <c:v>10 phon</c:v>
                </c:pt>
              </c:strCache>
            </c:strRef>
          </c:tx>
          <c:spPr>
            <a:ln w="38100">
              <a:solidFill>
                <a:srgbClr val="0539C1"/>
              </a:solidFill>
              <a:prstDash val="solid"/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Calc!$F$4:$F$32</c:f>
              <c:numCache>
                <c:formatCode>General</c:formatCode>
                <c:ptCount val="29"/>
                <c:pt idx="0">
                  <c:v>83.81125586571425</c:v>
                </c:pt>
                <c:pt idx="1">
                  <c:v>75.83404722644994</c:v>
                </c:pt>
                <c:pt idx="2">
                  <c:v>68.29736070400105</c:v>
                </c:pt>
                <c:pt idx="3">
                  <c:v>61.23469582986601</c:v>
                </c:pt>
                <c:pt idx="4">
                  <c:v>55.06937087001038</c:v>
                </c:pt>
                <c:pt idx="5">
                  <c:v>49.12098894965972</c:v>
                </c:pt>
                <c:pt idx="6">
                  <c:v>43.3528391075247</c:v>
                </c:pt>
                <c:pt idx="7">
                  <c:v>38.25094940528043</c:v>
                </c:pt>
                <c:pt idx="8">
                  <c:v>33.59520657792537</c:v>
                </c:pt>
                <c:pt idx="9">
                  <c:v>28.89053342633217</c:v>
                </c:pt>
                <c:pt idx="10">
                  <c:v>24.95759720890449</c:v>
                </c:pt>
                <c:pt idx="11">
                  <c:v>21.44085015152238</c:v>
                </c:pt>
                <c:pt idx="12">
                  <c:v>18.16343378818233</c:v>
                </c:pt>
                <c:pt idx="13">
                  <c:v>15.24585787058162</c:v>
                </c:pt>
                <c:pt idx="14">
                  <c:v>13.08238125310243</c:v>
                </c:pt>
                <c:pt idx="15">
                  <c:v>11.28165361000372</c:v>
                </c:pt>
                <c:pt idx="16">
                  <c:v>10.09094553667211</c:v>
                </c:pt>
                <c:pt idx="17">
                  <c:v>10.09710481445757</c:v>
                </c:pt>
                <c:pt idx="18">
                  <c:v>11.36161910463956</c:v>
                </c:pt>
                <c:pt idx="19">
                  <c:v>10.53840961205429</c:v>
                </c:pt>
                <c:pt idx="20">
                  <c:v>7.382315365058318</c:v>
                </c:pt>
                <c:pt idx="21">
                  <c:v>4.559397453442912</c:v>
                </c:pt>
                <c:pt idx="22">
                  <c:v>3.152796304370241</c:v>
                </c:pt>
                <c:pt idx="23">
                  <c:v>3.910027080073661</c:v>
                </c:pt>
                <c:pt idx="24">
                  <c:v>7.569995532753694</c:v>
                </c:pt>
                <c:pt idx="25">
                  <c:v>14.45372029845245</c:v>
                </c:pt>
                <c:pt idx="26">
                  <c:v>21.08908938161062</c:v>
                </c:pt>
                <c:pt idx="27">
                  <c:v>23.54439500544777</c:v>
                </c:pt>
                <c:pt idx="28">
                  <c:v>22.44133003926942</c:v>
                </c:pt>
              </c:numCache>
            </c:numRef>
          </c:val>
          <c:smooth val="1"/>
        </c:ser>
        <c:ser>
          <c:idx val="0"/>
          <c:order val="10"/>
          <c:tx>
            <c:strRef>
              <c:f>Calc!$B$37</c:f>
              <c:strCache>
                <c:ptCount val="1"/>
                <c:pt idx="0">
                  <c:v>0 phon</c:v>
                </c:pt>
              </c:strCache>
            </c:strRef>
          </c:tx>
          <c:spPr>
            <a:ln w="38100">
              <a:solidFill>
                <a:srgbClr val="0000C1"/>
              </a:solidFill>
              <a:prstDash val="solid"/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Calc!$E$4:$E$32</c:f>
              <c:numCache>
                <c:formatCode>General</c:formatCode>
                <c:ptCount val="29"/>
                <c:pt idx="0">
                  <c:v>76.69884379929018</c:v>
                </c:pt>
                <c:pt idx="1">
                  <c:v>65.86441428534197</c:v>
                </c:pt>
                <c:pt idx="2">
                  <c:v>55.49269546620821</c:v>
                </c:pt>
                <c:pt idx="3">
                  <c:v>46.02723677273044</c:v>
                </c:pt>
                <c:pt idx="4">
                  <c:v>38.21025921491856</c:v>
                </c:pt>
                <c:pt idx="5">
                  <c:v>31.46472778311927</c:v>
                </c:pt>
                <c:pt idx="6">
                  <c:v>25.59561024988743</c:v>
                </c:pt>
                <c:pt idx="7">
                  <c:v>21.02095222362637</c:v>
                </c:pt>
                <c:pt idx="8">
                  <c:v>17.09604219463941</c:v>
                </c:pt>
                <c:pt idx="9">
                  <c:v>13.49703478351364</c:v>
                </c:pt>
                <c:pt idx="10">
                  <c:v>10.42350159962479</c:v>
                </c:pt>
                <c:pt idx="11">
                  <c:v>7.837081833976157</c:v>
                </c:pt>
                <c:pt idx="12">
                  <c:v>5.374684600991657</c:v>
                </c:pt>
                <c:pt idx="13">
                  <c:v>3.29058973908468</c:v>
                </c:pt>
                <c:pt idx="14">
                  <c:v>1.695715524550422</c:v>
                </c:pt>
                <c:pt idx="15">
                  <c:v>0.498461331515102</c:v>
                </c:pt>
                <c:pt idx="16">
                  <c:v>-0.122387141652169</c:v>
                </c:pt>
                <c:pt idx="17">
                  <c:v>0.162820642823021</c:v>
                </c:pt>
                <c:pt idx="18">
                  <c:v>1.210660960132557</c:v>
                </c:pt>
                <c:pt idx="19">
                  <c:v>-0.977033564588694</c:v>
                </c:pt>
                <c:pt idx="20">
                  <c:v>-3.908160719331946</c:v>
                </c:pt>
                <c:pt idx="21">
                  <c:v>-6.840057997099109</c:v>
                </c:pt>
                <c:pt idx="22">
                  <c:v>-8.805924749455826</c:v>
                </c:pt>
                <c:pt idx="23">
                  <c:v>-8.269024416014417</c:v>
                </c:pt>
                <c:pt idx="24">
                  <c:v>-4.266229174550986</c:v>
                </c:pt>
                <c:pt idx="25">
                  <c:v>3.478027238816281</c:v>
                </c:pt>
                <c:pt idx="26">
                  <c:v>10.03007817856808</c:v>
                </c:pt>
                <c:pt idx="27">
                  <c:v>10.72987351160256</c:v>
                </c:pt>
                <c:pt idx="28">
                  <c:v>8.680191460217983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8665832"/>
        <c:axId val="-2143538952"/>
      </c:lineChart>
      <c:catAx>
        <c:axId val="-20786658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 (Hz)</a:t>
                </a:r>
              </a:p>
            </c:rich>
          </c:tx>
          <c:layout/>
          <c:overlay val="0"/>
        </c:title>
        <c:majorTickMark val="none"/>
        <c:minorTickMark val="none"/>
        <c:tickLblPos val="low"/>
        <c:spPr>
          <a:ln w="25400" cmpd="sng">
            <a:solidFill>
              <a:schemeClr val="tx1">
                <a:lumMod val="75000"/>
                <a:lumOff val="25000"/>
              </a:schemeClr>
            </a:solidFill>
            <a:prstDash val="dash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-2143538952"/>
        <c:crossesAt val="0.0"/>
        <c:auto val="1"/>
        <c:lblAlgn val="ctr"/>
        <c:lblOffset val="100"/>
        <c:noMultiLvlLbl val="0"/>
      </c:catAx>
      <c:valAx>
        <c:axId val="-2143538952"/>
        <c:scaling>
          <c:orientation val="minMax"/>
          <c:max val="130.0"/>
          <c:min val="-1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SPL (dB)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078665832"/>
        <c:crosses val="autoZero"/>
        <c:crossBetween val="midCat"/>
        <c:majorUnit val="10.0"/>
        <c:minorUnit val="10.0"/>
      </c:valAx>
      <c:spPr>
        <a:blipFill rotWithShape="1">
          <a:blip xmlns:r="http://schemas.openxmlformats.org/officeDocument/2006/relationships" r:embed="rId1"/>
          <a:tile tx="0" ty="0" sx="100000" sy="100000" flip="none" algn="tl"/>
        </a:blipFill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Calc!$B$49</c:f>
          <c:strCache>
            <c:ptCount val="1"/>
            <c:pt idx="0">
              <c:v>equal-loudness contours relative level normalized to 70 phon</c:v>
            </c:pt>
          </c:strCache>
        </c:strRef>
      </c:tx>
      <c:layout/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0"/>
          <c:order val="0"/>
          <c:tx>
            <c:strRef>
              <c:f>Calc!$B$47</c:f>
              <c:strCache>
                <c:ptCount val="1"/>
                <c:pt idx="0">
                  <c:v>100 phon</c:v>
                </c:pt>
              </c:strCache>
            </c:strRef>
          </c:tx>
          <c:spPr>
            <a:ln w="38100">
              <a:solidFill>
                <a:srgbClr val="BE0005"/>
              </a:solidFill>
              <a:prstDash val="solid"/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Calc!$BA$4:$BA$32</c:f>
              <c:numCache>
                <c:formatCode>General</c:formatCode>
                <c:ptCount val="29"/>
                <c:pt idx="0">
                  <c:v>-15.84728098721985</c:v>
                </c:pt>
                <c:pt idx="1">
                  <c:v>-15.09411214918235</c:v>
                </c:pt>
                <c:pt idx="2">
                  <c:v>-14.27274462865964</c:v>
                </c:pt>
                <c:pt idx="3">
                  <c:v>-13.40148242448137</c:v>
                </c:pt>
                <c:pt idx="4">
                  <c:v>-12.51494915951631</c:v>
                </c:pt>
                <c:pt idx="5">
                  <c:v>-11.53230574809801</c:v>
                </c:pt>
                <c:pt idx="6">
                  <c:v>-10.4857924666133</c:v>
                </c:pt>
                <c:pt idx="7">
                  <c:v>-9.428685357194993</c:v>
                </c:pt>
                <c:pt idx="8">
                  <c:v>-8.37609075227465</c:v>
                </c:pt>
                <c:pt idx="9">
                  <c:v>-7.144673845318536</c:v>
                </c:pt>
                <c:pt idx="10">
                  <c:v>-6.069877876642026</c:v>
                </c:pt>
                <c:pt idx="11">
                  <c:v>-4.974086274091378</c:v>
                </c:pt>
                <c:pt idx="12">
                  <c:v>-3.863763244519021</c:v>
                </c:pt>
                <c:pt idx="13">
                  <c:v>-2.750943053409869</c:v>
                </c:pt>
                <c:pt idx="14">
                  <c:v>-1.852513654706669</c:v>
                </c:pt>
                <c:pt idx="15">
                  <c:v>-1.00650966941724</c:v>
                </c:pt>
                <c:pt idx="16">
                  <c:v>-0.342798765095253</c:v>
                </c:pt>
                <c:pt idx="17">
                  <c:v>0.0</c:v>
                </c:pt>
                <c:pt idx="18">
                  <c:v>0.489625497430056</c:v>
                </c:pt>
                <c:pt idx="19">
                  <c:v>0.777578859017466</c:v>
                </c:pt>
                <c:pt idx="20">
                  <c:v>0.896876915959085</c:v>
                </c:pt>
                <c:pt idx="21">
                  <c:v>0.899860788657106</c:v>
                </c:pt>
                <c:pt idx="22">
                  <c:v>0.914299474902904</c:v>
                </c:pt>
                <c:pt idx="23">
                  <c:v>1.046176243322875</c:v>
                </c:pt>
                <c:pt idx="24">
                  <c:v>1.037746603979315</c:v>
                </c:pt>
                <c:pt idx="25">
                  <c:v>0.638392856085404</c:v>
                </c:pt>
                <c:pt idx="26">
                  <c:v>-0.434130657619534</c:v>
                </c:pt>
                <c:pt idx="27">
                  <c:v>-2.236777665221895</c:v>
                </c:pt>
                <c:pt idx="28">
                  <c:v>-4.972217846670476</c:v>
                </c:pt>
              </c:numCache>
            </c:numRef>
          </c:val>
          <c:smooth val="1"/>
        </c:ser>
        <c:ser>
          <c:idx val="9"/>
          <c:order val="1"/>
          <c:tx>
            <c:strRef>
              <c:f>Calc!$B$46</c:f>
              <c:strCache>
                <c:ptCount val="1"/>
                <c:pt idx="0">
                  <c:v>90 phon</c:v>
                </c:pt>
              </c:strCache>
            </c:strRef>
          </c:tx>
          <c:spPr>
            <a:ln w="38100">
              <a:solidFill>
                <a:srgbClr val="BF3D05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Calc!$AZ$4:$AZ$32</c:f>
              <c:numCache>
                <c:formatCode>General</c:formatCode>
                <c:ptCount val="29"/>
                <c:pt idx="0">
                  <c:v>-10.5557594124667</c:v>
                </c:pt>
                <c:pt idx="1">
                  <c:v>-10.04886810312399</c:v>
                </c:pt>
                <c:pt idx="2">
                  <c:v>-9.498213829685881</c:v>
                </c:pt>
                <c:pt idx="3">
                  <c:v>-8.915253522886686</c:v>
                </c:pt>
                <c:pt idx="4">
                  <c:v>-8.322746632678017</c:v>
                </c:pt>
                <c:pt idx="5">
                  <c:v>-7.666598961771286</c:v>
                </c:pt>
                <c:pt idx="6">
                  <c:v>-6.968249995177813</c:v>
                </c:pt>
                <c:pt idx="7">
                  <c:v>-6.26335349810526</c:v>
                </c:pt>
                <c:pt idx="8">
                  <c:v>-5.561863527649865</c:v>
                </c:pt>
                <c:pt idx="9">
                  <c:v>-4.74190318029251</c:v>
                </c:pt>
                <c:pt idx="10">
                  <c:v>-4.026615650550966</c:v>
                </c:pt>
                <c:pt idx="11">
                  <c:v>-3.298022360858482</c:v>
                </c:pt>
                <c:pt idx="12">
                  <c:v>-2.560198673237324</c:v>
                </c:pt>
                <c:pt idx="13">
                  <c:v>-1.821539751006441</c:v>
                </c:pt>
                <c:pt idx="14">
                  <c:v>-1.225492204202141</c:v>
                </c:pt>
                <c:pt idx="15">
                  <c:v>-0.665068123793175</c:v>
                </c:pt>
                <c:pt idx="16">
                  <c:v>-0.226398218603323</c:v>
                </c:pt>
                <c:pt idx="17">
                  <c:v>0.0</c:v>
                </c:pt>
                <c:pt idx="18">
                  <c:v>0.326717379496129</c:v>
                </c:pt>
                <c:pt idx="19">
                  <c:v>0.524970621079107</c:v>
                </c:pt>
                <c:pt idx="20">
                  <c:v>0.60331362334297</c:v>
                </c:pt>
                <c:pt idx="21">
                  <c:v>0.605795954279882</c:v>
                </c:pt>
                <c:pt idx="22">
                  <c:v>0.617808709857586</c:v>
                </c:pt>
                <c:pt idx="23">
                  <c:v>0.706444102593508</c:v>
                </c:pt>
                <c:pt idx="24">
                  <c:v>0.699430306662406</c:v>
                </c:pt>
                <c:pt idx="25">
                  <c:v>0.429911865517753</c:v>
                </c:pt>
                <c:pt idx="26">
                  <c:v>-0.283093968009325</c:v>
                </c:pt>
                <c:pt idx="27">
                  <c:v>-1.476642132042912</c:v>
                </c:pt>
                <c:pt idx="28">
                  <c:v>-3.296466506423286</c:v>
                </c:pt>
              </c:numCache>
            </c:numRef>
          </c:val>
          <c:smooth val="1"/>
        </c:ser>
        <c:ser>
          <c:idx val="8"/>
          <c:order val="2"/>
          <c:tx>
            <c:strRef>
              <c:f>Calc!$B$45</c:f>
              <c:strCache>
                <c:ptCount val="1"/>
                <c:pt idx="0">
                  <c:v>80 phon</c:v>
                </c:pt>
              </c:strCache>
            </c:strRef>
          </c:tx>
          <c:spPr>
            <a:ln w="38100">
              <a:solidFill>
                <a:srgbClr val="C09407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Calc!$AY$4:$AY$32</c:f>
              <c:numCache>
                <c:formatCode>General</c:formatCode>
                <c:ptCount val="29"/>
                <c:pt idx="0">
                  <c:v>-5.271445358412494</c:v>
                </c:pt>
                <c:pt idx="1">
                  <c:v>-5.014608509228268</c:v>
                </c:pt>
                <c:pt idx="2">
                  <c:v>-4.73709644775883</c:v>
                </c:pt>
                <c:pt idx="3">
                  <c:v>-4.444111287935345</c:v>
                </c:pt>
                <c:pt idx="4">
                  <c:v>-4.146803965478992</c:v>
                </c:pt>
                <c:pt idx="5">
                  <c:v>-3.817984536557376</c:v>
                </c:pt>
                <c:pt idx="6">
                  <c:v>-3.46833415551765</c:v>
                </c:pt>
                <c:pt idx="7">
                  <c:v>-3.115776422339182</c:v>
                </c:pt>
                <c:pt idx="8">
                  <c:v>-2.765204887124526</c:v>
                </c:pt>
                <c:pt idx="9">
                  <c:v>-2.355927293549016</c:v>
                </c:pt>
                <c:pt idx="10">
                  <c:v>-1.999168679203805</c:v>
                </c:pt>
                <c:pt idx="11">
                  <c:v>-1.636246853915779</c:v>
                </c:pt>
                <c:pt idx="12">
                  <c:v>-1.269032518590619</c:v>
                </c:pt>
                <c:pt idx="13">
                  <c:v>-0.901986338273161</c:v>
                </c:pt>
                <c:pt idx="14">
                  <c:v>-0.606019732950458</c:v>
                </c:pt>
                <c:pt idx="15">
                  <c:v>-0.328338966344702</c:v>
                </c:pt>
                <c:pt idx="16">
                  <c:v>-0.111692068488652</c:v>
                </c:pt>
                <c:pt idx="17">
                  <c:v>0.0</c:v>
                </c:pt>
                <c:pt idx="18">
                  <c:v>0.163570744294461</c:v>
                </c:pt>
                <c:pt idx="19">
                  <c:v>0.26713722313319</c:v>
                </c:pt>
                <c:pt idx="20">
                  <c:v>0.30546816648426</c:v>
                </c:pt>
                <c:pt idx="21">
                  <c:v>0.30705787014142</c:v>
                </c:pt>
                <c:pt idx="22">
                  <c:v>0.314752052138062</c:v>
                </c:pt>
                <c:pt idx="23">
                  <c:v>0.359577278127205</c:v>
                </c:pt>
                <c:pt idx="24">
                  <c:v>0.35508439759252</c:v>
                </c:pt>
                <c:pt idx="25">
                  <c:v>0.2180047039094</c:v>
                </c:pt>
                <c:pt idx="26">
                  <c:v>-0.137077528498951</c:v>
                </c:pt>
                <c:pt idx="27">
                  <c:v>-0.728035498721496</c:v>
                </c:pt>
                <c:pt idx="28">
                  <c:v>-1.635248781437142</c:v>
                </c:pt>
              </c:numCache>
            </c:numRef>
          </c:val>
          <c:smooth val="1"/>
        </c:ser>
        <c:ser>
          <c:idx val="7"/>
          <c:order val="3"/>
          <c:tx>
            <c:strRef>
              <c:f>Calc!$B$44</c:f>
              <c:strCache>
                <c:ptCount val="1"/>
                <c:pt idx="0">
                  <c:v>70 phon</c:v>
                </c:pt>
              </c:strCache>
            </c:strRef>
          </c:tx>
          <c:spPr>
            <a:ln w="38100">
              <a:solidFill>
                <a:srgbClr val="ABC457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Calc!$AX$4:$AX$32</c:f>
              <c:numCache>
                <c:formatCode>General</c:formatCode>
                <c:ptCount val="29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</c:numCache>
            </c:numRef>
          </c:val>
          <c:smooth val="1"/>
        </c:ser>
        <c:ser>
          <c:idx val="6"/>
          <c:order val="4"/>
          <c:tx>
            <c:strRef>
              <c:f>Calc!$B$43</c:f>
              <c:strCache>
                <c:ptCount val="1"/>
                <c:pt idx="0">
                  <c:v>60 phon</c:v>
                </c:pt>
              </c:strCache>
            </c:strRef>
          </c:tx>
          <c:spPr>
            <a:ln w="38100">
              <a:solidFill>
                <a:srgbClr val="46C605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Calc!$AW$4:$AW$32</c:f>
              <c:numCache>
                <c:formatCode>General</c:formatCode>
                <c:ptCount val="29"/>
                <c:pt idx="0">
                  <c:v>5.24839618186519</c:v>
                </c:pt>
                <c:pt idx="1">
                  <c:v>4.979286223545603</c:v>
                </c:pt>
                <c:pt idx="2">
                  <c:v>4.693840352741817</c:v>
                </c:pt>
                <c:pt idx="3">
                  <c:v>4.395390973665102</c:v>
                </c:pt>
                <c:pt idx="4">
                  <c:v>4.094266055194115</c:v>
                </c:pt>
                <c:pt idx="5">
                  <c:v>3.76276028743631</c:v>
                </c:pt>
                <c:pt idx="6">
                  <c:v>3.411412149571831</c:v>
                </c:pt>
                <c:pt idx="7">
                  <c:v>3.058494268296682</c:v>
                </c:pt>
                <c:pt idx="8">
                  <c:v>2.708590998929266</c:v>
                </c:pt>
                <c:pt idx="9">
                  <c:v>2.301906518021883</c:v>
                </c:pt>
                <c:pt idx="10">
                  <c:v>1.948387842762187</c:v>
                </c:pt>
                <c:pt idx="11">
                  <c:v>1.59046666729087</c:v>
                </c:pt>
                <c:pt idx="12">
                  <c:v>1.229399061060163</c:v>
                </c:pt>
                <c:pt idx="13">
                  <c:v>0.870584127886126</c:v>
                </c:pt>
                <c:pt idx="14">
                  <c:v>0.582006301109658</c:v>
                </c:pt>
                <c:pt idx="15">
                  <c:v>0.313386360877281</c:v>
                </c:pt>
                <c:pt idx="16">
                  <c:v>0.106329114361606</c:v>
                </c:pt>
                <c:pt idx="17">
                  <c:v>0.0</c:v>
                </c:pt>
                <c:pt idx="18">
                  <c:v>-0.16432479833125</c:v>
                </c:pt>
                <c:pt idx="19">
                  <c:v>-0.283720183870223</c:v>
                </c:pt>
                <c:pt idx="20">
                  <c:v>-0.319048279871984</c:v>
                </c:pt>
                <c:pt idx="21">
                  <c:v>-0.321882713282875</c:v>
                </c:pt>
                <c:pt idx="22">
                  <c:v>-0.335611323453911</c:v>
                </c:pt>
                <c:pt idx="23">
                  <c:v>-0.382253027958811</c:v>
                </c:pt>
                <c:pt idx="24">
                  <c:v>-0.374231693053696</c:v>
                </c:pt>
                <c:pt idx="25">
                  <c:v>-0.228863213871335</c:v>
                </c:pt>
                <c:pt idx="26">
                  <c:v>0.121145159269928</c:v>
                </c:pt>
                <c:pt idx="27">
                  <c:v>0.691232714681051</c:v>
                </c:pt>
                <c:pt idx="28">
                  <c:v>1.588672009449709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Calc!$B$42</c:f>
              <c:strCache>
                <c:ptCount val="1"/>
                <c:pt idx="0">
                  <c:v>50 phon</c:v>
                </c:pt>
              </c:strCache>
            </c:strRef>
          </c:tx>
          <c:spPr>
            <a:ln w="38100">
              <a:solidFill>
                <a:srgbClr val="1AC705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Calc!$AV$4:$AV$32</c:f>
              <c:numCache>
                <c:formatCode>General</c:formatCode>
                <c:ptCount val="29"/>
                <c:pt idx="0">
                  <c:v>10.45527388523119</c:v>
                </c:pt>
                <c:pt idx="1">
                  <c:v>9.894537408682635</c:v>
                </c:pt>
                <c:pt idx="2">
                  <c:v>9.309001874498347</c:v>
                </c:pt>
                <c:pt idx="3">
                  <c:v>8.70201899418301</c:v>
                </c:pt>
                <c:pt idx="4">
                  <c:v>8.092752310358877</c:v>
                </c:pt>
                <c:pt idx="5">
                  <c:v>7.424851164571634</c:v>
                </c:pt>
                <c:pt idx="6">
                  <c:v>6.719120696982102</c:v>
                </c:pt>
                <c:pt idx="7">
                  <c:v>6.012743071029918</c:v>
                </c:pt>
                <c:pt idx="8">
                  <c:v>5.314295981043585</c:v>
                </c:pt>
                <c:pt idx="9">
                  <c:v>4.505849931694656</c:v>
                </c:pt>
                <c:pt idx="10">
                  <c:v>3.804875812853472</c:v>
                </c:pt>
                <c:pt idx="11">
                  <c:v>3.098288711869358</c:v>
                </c:pt>
                <c:pt idx="12">
                  <c:v>2.387439691792955</c:v>
                </c:pt>
                <c:pt idx="13">
                  <c:v>1.68480462787786</c:v>
                </c:pt>
                <c:pt idx="14">
                  <c:v>1.121020677400331</c:v>
                </c:pt>
                <c:pt idx="15">
                  <c:v>0.600079503533479</c:v>
                </c:pt>
                <c:pt idx="16">
                  <c:v>0.203111658119233</c:v>
                </c:pt>
                <c:pt idx="17">
                  <c:v>0.0</c:v>
                </c:pt>
                <c:pt idx="18">
                  <c:v>-0.329990103109339</c:v>
                </c:pt>
                <c:pt idx="19">
                  <c:v>-0.597050830995963</c:v>
                </c:pt>
                <c:pt idx="20">
                  <c:v>-0.662324581078053</c:v>
                </c:pt>
                <c:pt idx="21">
                  <c:v>-0.67022326881382</c:v>
                </c:pt>
                <c:pt idx="22">
                  <c:v>-0.708512366402743</c:v>
                </c:pt>
                <c:pt idx="23">
                  <c:v>-0.805062477777327</c:v>
                </c:pt>
                <c:pt idx="24">
                  <c:v>-0.782675745343205</c:v>
                </c:pt>
                <c:pt idx="25">
                  <c:v>-0.477084684339979</c:v>
                </c:pt>
                <c:pt idx="26">
                  <c:v>0.213842106465077</c:v>
                </c:pt>
                <c:pt idx="27">
                  <c:v>1.316309527911814</c:v>
                </c:pt>
                <c:pt idx="28">
                  <c:v>3.093238504808946</c:v>
                </c:pt>
              </c:numCache>
            </c:numRef>
          </c:val>
          <c:smooth val="1"/>
        </c:ser>
        <c:ser>
          <c:idx val="4"/>
          <c:order val="6"/>
          <c:tx>
            <c:strRef>
              <c:f>Calc!$B$41</c:f>
              <c:strCache>
                <c:ptCount val="1"/>
                <c:pt idx="0">
                  <c:v>40 phon</c:v>
                </c:pt>
              </c:strCache>
            </c:strRef>
          </c:tx>
          <c:spPr>
            <a:ln w="38100">
              <a:solidFill>
                <a:srgbClr val="1AC640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Calc!$AU$4:$AU$32</c:f>
              <c:numCache>
                <c:formatCode>General</c:formatCode>
                <c:ptCount val="29"/>
                <c:pt idx="0">
                  <c:v>15.58659164420315</c:v>
                </c:pt>
                <c:pt idx="1">
                  <c:v>14.69187772809548</c:v>
                </c:pt>
                <c:pt idx="2">
                  <c:v>13.77839958489334</c:v>
                </c:pt>
                <c:pt idx="3">
                  <c:v>12.84370236824723</c:v>
                </c:pt>
                <c:pt idx="4">
                  <c:v>11.91304275815131</c:v>
                </c:pt>
                <c:pt idx="5">
                  <c:v>10.89967641174773</c:v>
                </c:pt>
                <c:pt idx="6">
                  <c:v>9.834128872060328</c:v>
                </c:pt>
                <c:pt idx="7">
                  <c:v>8.773677363585953</c:v>
                </c:pt>
                <c:pt idx="8">
                  <c:v>7.729697524952752</c:v>
                </c:pt>
                <c:pt idx="9">
                  <c:v>6.529310135587774</c:v>
                </c:pt>
                <c:pt idx="10">
                  <c:v>5.492684411449581</c:v>
                </c:pt>
                <c:pt idx="11">
                  <c:v>4.455105865534707</c:v>
                </c:pt>
                <c:pt idx="12">
                  <c:v>3.41572599996035</c:v>
                </c:pt>
                <c:pt idx="13">
                  <c:v>2.39710968795057</c:v>
                </c:pt>
                <c:pt idx="14">
                  <c:v>1.58265413477038</c:v>
                </c:pt>
                <c:pt idx="15">
                  <c:v>0.838974950288339</c:v>
                </c:pt>
                <c:pt idx="16">
                  <c:v>0.282886840723789</c:v>
                </c:pt>
                <c:pt idx="17">
                  <c:v>0.0</c:v>
                </c:pt>
                <c:pt idx="18">
                  <c:v>-0.498037899794361</c:v>
                </c:pt>
                <c:pt idx="19">
                  <c:v>-0.963424533426164</c:v>
                </c:pt>
                <c:pt idx="20">
                  <c:v>-1.048936157243639</c:v>
                </c:pt>
                <c:pt idx="21">
                  <c:v>-1.065916659190607</c:v>
                </c:pt>
                <c:pt idx="22">
                  <c:v>-1.148352704678195</c:v>
                </c:pt>
                <c:pt idx="23">
                  <c:v>-1.300737944740162</c:v>
                </c:pt>
                <c:pt idx="24">
                  <c:v>-1.252480517507657</c:v>
                </c:pt>
                <c:pt idx="25">
                  <c:v>-0.759885792181259</c:v>
                </c:pt>
                <c:pt idx="26">
                  <c:v>0.255579791885059</c:v>
                </c:pt>
                <c:pt idx="27">
                  <c:v>1.821440895543198</c:v>
                </c:pt>
                <c:pt idx="28">
                  <c:v>4.444054612214538</c:v>
                </c:pt>
              </c:numCache>
            </c:numRef>
          </c:val>
          <c:smooth val="1"/>
        </c:ser>
        <c:ser>
          <c:idx val="3"/>
          <c:order val="7"/>
          <c:tx>
            <c:strRef>
              <c:f>Calc!$B$40</c:f>
              <c:strCache>
                <c:ptCount val="1"/>
                <c:pt idx="0">
                  <c:v>30 phon</c:v>
                </c:pt>
              </c:strCache>
            </c:strRef>
          </c:tx>
          <c:spPr>
            <a:ln w="38100">
              <a:solidFill>
                <a:srgbClr val="19C492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Calc!$AT$4:$AT$32</c:f>
              <c:numCache>
                <c:formatCode>General</c:formatCode>
                <c:ptCount val="29"/>
                <c:pt idx="0">
                  <c:v>20.57777470110098</c:v>
                </c:pt>
                <c:pt idx="1">
                  <c:v>19.26569814036754</c:v>
                </c:pt>
                <c:pt idx="2">
                  <c:v>17.96825238272965</c:v>
                </c:pt>
                <c:pt idx="3">
                  <c:v>16.66722038212206</c:v>
                </c:pt>
                <c:pt idx="4">
                  <c:v>15.38882297314817</c:v>
                </c:pt>
                <c:pt idx="5">
                  <c:v>14.01256025018859</c:v>
                </c:pt>
                <c:pt idx="6">
                  <c:v>12.5774704163131</c:v>
                </c:pt>
                <c:pt idx="7">
                  <c:v>11.16320902862952</c:v>
                </c:pt>
                <c:pt idx="8">
                  <c:v>9.78127214602012</c:v>
                </c:pt>
                <c:pt idx="9">
                  <c:v>8.21029491937629</c:v>
                </c:pt>
                <c:pt idx="10">
                  <c:v>6.862667456994912</c:v>
                </c:pt>
                <c:pt idx="11">
                  <c:v>5.529804079286087</c:v>
                </c:pt>
                <c:pt idx="12">
                  <c:v>4.203759957226525</c:v>
                </c:pt>
                <c:pt idx="13">
                  <c:v>2.922644355601905</c:v>
                </c:pt>
                <c:pt idx="14">
                  <c:v>1.903661078218342</c:v>
                </c:pt>
                <c:pt idx="15">
                  <c:v>0.991812924573808</c:v>
                </c:pt>
                <c:pt idx="16">
                  <c:v>0.332319978785421</c:v>
                </c:pt>
                <c:pt idx="17">
                  <c:v>0.0</c:v>
                </c:pt>
                <c:pt idx="18">
                  <c:v>-0.670318316304326</c:v>
                </c:pt>
                <c:pt idx="19">
                  <c:v>-1.425369890693902</c:v>
                </c:pt>
                <c:pt idx="20">
                  <c:v>-1.513415049561352</c:v>
                </c:pt>
                <c:pt idx="21">
                  <c:v>-1.54679077813082</c:v>
                </c:pt>
                <c:pt idx="22">
                  <c:v>-1.709258805735451</c:v>
                </c:pt>
                <c:pt idx="23">
                  <c:v>-1.928403272707989</c:v>
                </c:pt>
                <c:pt idx="24">
                  <c:v>-1.833084321528084</c:v>
                </c:pt>
                <c:pt idx="25">
                  <c:v>-1.104675529827815</c:v>
                </c:pt>
                <c:pt idx="26">
                  <c:v>0.205506080907461</c:v>
                </c:pt>
                <c:pt idx="27">
                  <c:v>2.105667789579548</c:v>
                </c:pt>
                <c:pt idx="28">
                  <c:v>5.507356956957096</c:v>
                </c:pt>
              </c:numCache>
            </c:numRef>
          </c:val>
          <c:smooth val="1"/>
        </c:ser>
        <c:ser>
          <c:idx val="2"/>
          <c:order val="8"/>
          <c:tx>
            <c:strRef>
              <c:f>Calc!$B$39</c:f>
              <c:strCache>
                <c:ptCount val="1"/>
                <c:pt idx="0">
                  <c:v>20 phon</c:v>
                </c:pt>
              </c:strCache>
            </c:strRef>
          </c:tx>
          <c:spPr>
            <a:ln w="38100">
              <a:solidFill>
                <a:srgbClr val="1292C1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Calc!$AS$4:$AS$32</c:f>
              <c:numCache>
                <c:formatCode>General</c:formatCode>
                <c:ptCount val="29"/>
                <c:pt idx="0">
                  <c:v>25.29962206834916</c:v>
                </c:pt>
                <c:pt idx="1">
                  <c:v>23.39114836055728</c:v>
                </c:pt>
                <c:pt idx="2">
                  <c:v>21.58409916780882</c:v>
                </c:pt>
                <c:pt idx="3">
                  <c:v>19.82965927660687</c:v>
                </c:pt>
                <c:pt idx="4">
                  <c:v>18.14542756878651</c:v>
                </c:pt>
                <c:pt idx="5">
                  <c:v>16.37034758409589</c:v>
                </c:pt>
                <c:pt idx="6">
                  <c:v>14.5487862600678</c:v>
                </c:pt>
                <c:pt idx="7">
                  <c:v>12.78741260763219</c:v>
                </c:pt>
                <c:pt idx="8">
                  <c:v>11.09058854280303</c:v>
                </c:pt>
                <c:pt idx="9">
                  <c:v>9.203035867537423</c:v>
                </c:pt>
                <c:pt idx="10">
                  <c:v>7.602822483219881</c:v>
                </c:pt>
                <c:pt idx="11">
                  <c:v>6.054629112243603</c:v>
                </c:pt>
                <c:pt idx="12">
                  <c:v>4.531531666764536</c:v>
                </c:pt>
                <c:pt idx="13">
                  <c:v>3.097281867263561</c:v>
                </c:pt>
                <c:pt idx="14">
                  <c:v>1.964545632876408</c:v>
                </c:pt>
                <c:pt idx="15">
                  <c:v>0.988165145856456</c:v>
                </c:pt>
                <c:pt idx="16">
                  <c:v>0.327482993355956</c:v>
                </c:pt>
                <c:pt idx="17">
                  <c:v>0.0</c:v>
                </c:pt>
                <c:pt idx="18">
                  <c:v>-0.850112520222922</c:v>
                </c:pt>
                <c:pt idx="19">
                  <c:v>-2.061333339938103</c:v>
                </c:pt>
                <c:pt idx="20">
                  <c:v>-2.118973836370585</c:v>
                </c:pt>
                <c:pt idx="21">
                  <c:v>-2.182305963134099</c:v>
                </c:pt>
                <c:pt idx="22">
                  <c:v>-2.492127614110885</c:v>
                </c:pt>
                <c:pt idx="23">
                  <c:v>-2.798750600597927</c:v>
                </c:pt>
                <c:pt idx="24">
                  <c:v>-2.616234268904352</c:v>
                </c:pt>
                <c:pt idx="25">
                  <c:v>-1.561299275881979</c:v>
                </c:pt>
                <c:pt idx="26">
                  <c:v>-0.011720290472936</c:v>
                </c:pt>
                <c:pt idx="27">
                  <c:v>1.970980489561938</c:v>
                </c:pt>
                <c:pt idx="28">
                  <c:v>6.009266136954517</c:v>
                </c:pt>
              </c:numCache>
            </c:numRef>
          </c:val>
          <c:smooth val="1"/>
        </c:ser>
        <c:ser>
          <c:idx val="1"/>
          <c:order val="9"/>
          <c:tx>
            <c:strRef>
              <c:f>Calc!$B$38</c:f>
              <c:strCache>
                <c:ptCount val="1"/>
                <c:pt idx="0">
                  <c:v>10 phon</c:v>
                </c:pt>
              </c:strCache>
            </c:strRef>
          </c:tx>
          <c:spPr>
            <a:ln w="38100">
              <a:solidFill>
                <a:srgbClr val="0539C1"/>
              </a:solidFill>
              <a:prstDash val="solid"/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Calc!$AR$4:$AR$32</c:f>
              <c:numCache>
                <c:formatCode>General</c:formatCode>
                <c:ptCount val="29"/>
                <c:pt idx="0">
                  <c:v>29.46568741298045</c:v>
                </c:pt>
                <c:pt idx="1">
                  <c:v>26.50264044419114</c:v>
                </c:pt>
                <c:pt idx="2">
                  <c:v>23.83037760231393</c:v>
                </c:pt>
                <c:pt idx="3">
                  <c:v>21.36964680925069</c:v>
                </c:pt>
                <c:pt idx="4">
                  <c:v>19.1168912545191</c:v>
                </c:pt>
                <c:pt idx="5">
                  <c:v>16.85685635093595</c:v>
                </c:pt>
                <c:pt idx="6">
                  <c:v>14.62718524263129</c:v>
                </c:pt>
                <c:pt idx="7">
                  <c:v>12.57096571792879</c:v>
                </c:pt>
                <c:pt idx="8">
                  <c:v>10.65629314326837</c:v>
                </c:pt>
                <c:pt idx="9">
                  <c:v>8.633821466723745</c:v>
                </c:pt>
                <c:pt idx="10">
                  <c:v>6.957199167858919</c:v>
                </c:pt>
                <c:pt idx="11">
                  <c:v>5.411820275783796</c:v>
                </c:pt>
                <c:pt idx="12">
                  <c:v>3.916235884736367</c:v>
                </c:pt>
                <c:pt idx="13">
                  <c:v>2.580394752518516</c:v>
                </c:pt>
                <c:pt idx="14">
                  <c:v>1.52800177699433</c:v>
                </c:pt>
                <c:pt idx="15">
                  <c:v>0.694729990020975</c:v>
                </c:pt>
                <c:pt idx="16">
                  <c:v>0.225130386483995</c:v>
                </c:pt>
                <c:pt idx="17">
                  <c:v>0.0</c:v>
                </c:pt>
                <c:pt idx="18">
                  <c:v>-1.043227384654798</c:v>
                </c:pt>
                <c:pt idx="19">
                  <c:v>-3.020345893066436</c:v>
                </c:pt>
                <c:pt idx="20">
                  <c:v>-2.984044939450555</c:v>
                </c:pt>
                <c:pt idx="21">
                  <c:v>-3.103334997273964</c:v>
                </c:pt>
                <c:pt idx="22">
                  <c:v>-3.692383140570229</c:v>
                </c:pt>
                <c:pt idx="23">
                  <c:v>-4.127900167904002</c:v>
                </c:pt>
                <c:pt idx="24">
                  <c:v>-3.778178682854217</c:v>
                </c:pt>
                <c:pt idx="25">
                  <c:v>-2.222040338257542</c:v>
                </c:pt>
                <c:pt idx="26">
                  <c:v>-0.539188016570165</c:v>
                </c:pt>
                <c:pt idx="27">
                  <c:v>0.995372028667362</c:v>
                </c:pt>
                <c:pt idx="28">
                  <c:v>5.314569064616962</c:v>
                </c:pt>
              </c:numCache>
            </c:numRef>
          </c:val>
          <c:smooth val="1"/>
        </c:ser>
        <c:ser>
          <c:idx val="0"/>
          <c:order val="10"/>
          <c:tx>
            <c:strRef>
              <c:f>Calc!$B$37</c:f>
              <c:strCache>
                <c:ptCount val="1"/>
                <c:pt idx="0">
                  <c:v>0 phon</c:v>
                </c:pt>
              </c:strCache>
            </c:strRef>
          </c:tx>
          <c:spPr>
            <a:ln w="38100">
              <a:solidFill>
                <a:srgbClr val="0000C1"/>
              </a:solidFill>
              <a:prstDash val="solid"/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Calc!$AQ$4:$AQ$32</c:f>
              <c:numCache>
                <c:formatCode>General</c:formatCode>
                <c:ptCount val="29"/>
                <c:pt idx="0">
                  <c:v>32.28755951819092</c:v>
                </c:pt>
                <c:pt idx="1">
                  <c:v>26.46729167471774</c:v>
                </c:pt>
                <c:pt idx="2">
                  <c:v>20.95999653615564</c:v>
                </c:pt>
                <c:pt idx="3">
                  <c:v>16.09647192374965</c:v>
                </c:pt>
                <c:pt idx="4">
                  <c:v>12.19206377106182</c:v>
                </c:pt>
                <c:pt idx="5">
                  <c:v>9.134879356030043</c:v>
                </c:pt>
                <c:pt idx="6">
                  <c:v>6.804240556628556</c:v>
                </c:pt>
                <c:pt idx="7">
                  <c:v>5.275252707909276</c:v>
                </c:pt>
                <c:pt idx="8">
                  <c:v>4.091412931616957</c:v>
                </c:pt>
                <c:pt idx="9">
                  <c:v>3.174606995539762</c:v>
                </c:pt>
                <c:pt idx="10">
                  <c:v>2.35738773021376</c:v>
                </c:pt>
                <c:pt idx="11">
                  <c:v>1.742336129872115</c:v>
                </c:pt>
                <c:pt idx="12">
                  <c:v>1.061770869180236</c:v>
                </c:pt>
                <c:pt idx="13">
                  <c:v>0.559410792656123</c:v>
                </c:pt>
                <c:pt idx="14">
                  <c:v>0.0756202200768701</c:v>
                </c:pt>
                <c:pt idx="15">
                  <c:v>-0.154178116833093</c:v>
                </c:pt>
                <c:pt idx="16">
                  <c:v>-0.0539181202057363</c:v>
                </c:pt>
                <c:pt idx="17">
                  <c:v>0.0</c:v>
                </c:pt>
                <c:pt idx="18">
                  <c:v>-1.259901357527255</c:v>
                </c:pt>
                <c:pt idx="19">
                  <c:v>-4.60150489807488</c:v>
                </c:pt>
                <c:pt idx="20">
                  <c:v>-4.340236852206273</c:v>
                </c:pt>
                <c:pt idx="21">
                  <c:v>-4.568506276181439</c:v>
                </c:pt>
                <c:pt idx="22">
                  <c:v>-5.716820022761752</c:v>
                </c:pt>
                <c:pt idx="23">
                  <c:v>-6.372667492357537</c:v>
                </c:pt>
                <c:pt idx="24">
                  <c:v>-5.680119218524354</c:v>
                </c:pt>
                <c:pt idx="25">
                  <c:v>-3.26344922625917</c:v>
                </c:pt>
                <c:pt idx="26">
                  <c:v>-1.663915047978164</c:v>
                </c:pt>
                <c:pt idx="27">
                  <c:v>-1.884865293543301</c:v>
                </c:pt>
                <c:pt idx="28">
                  <c:v>1.487714657200073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5872872"/>
        <c:axId val="2145419352"/>
      </c:lineChart>
      <c:catAx>
        <c:axId val="-20958728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 (Hz)</a:t>
                </a:r>
              </a:p>
            </c:rich>
          </c:tx>
          <c:layout/>
          <c:overlay val="0"/>
        </c:title>
        <c:majorTickMark val="none"/>
        <c:minorTickMark val="none"/>
        <c:tickLblPos val="low"/>
        <c:spPr>
          <a:ln w="25400">
            <a:solidFill>
              <a:schemeClr val="tx1">
                <a:lumMod val="75000"/>
                <a:lumOff val="25000"/>
              </a:schemeClr>
            </a:solidFill>
            <a:prstDash val="dash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145419352"/>
        <c:crossesAt val="0.0"/>
        <c:auto val="1"/>
        <c:lblAlgn val="ctr"/>
        <c:lblOffset val="100"/>
        <c:noMultiLvlLbl val="0"/>
      </c:catAx>
      <c:valAx>
        <c:axId val="21454193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SPL (dB)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095872872"/>
        <c:crosses val="autoZero"/>
        <c:crossBetween val="midCat"/>
        <c:majorUnit val="10.0"/>
        <c:minorUnit val="10.0"/>
      </c:valAx>
      <c:spPr>
        <a:blipFill rotWithShape="1">
          <a:blip xmlns:r="http://schemas.openxmlformats.org/officeDocument/2006/relationships" r:embed="rId1"/>
          <a:tile tx="0" ty="0" sx="100000" sy="100000" flip="none" algn="tl"/>
        </a:blipFill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Calc!$B$50</c:f>
          <c:strCache>
            <c:ptCount val="1"/>
            <c:pt idx="0">
              <c:v>inverse equal-loudness contours relative level normalized to 70 phon</c:v>
            </c:pt>
          </c:strCache>
        </c:strRef>
      </c:tx>
      <c:layout/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0"/>
          <c:order val="0"/>
          <c:tx>
            <c:strRef>
              <c:f>Calc!$B$47</c:f>
              <c:strCache>
                <c:ptCount val="1"/>
                <c:pt idx="0">
                  <c:v>100 phon</c:v>
                </c:pt>
              </c:strCache>
            </c:strRef>
          </c:tx>
          <c:spPr>
            <a:ln w="38100">
              <a:solidFill>
                <a:srgbClr val="BE0005"/>
              </a:solidFill>
              <a:prstDash val="solid"/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Calc!$BY$4:$BY$32</c:f>
              <c:numCache>
                <c:formatCode>General</c:formatCode>
                <c:ptCount val="29"/>
                <c:pt idx="0">
                  <c:v>15.84728098721985</c:v>
                </c:pt>
                <c:pt idx="1">
                  <c:v>15.09411214918235</c:v>
                </c:pt>
                <c:pt idx="2">
                  <c:v>14.27274462865964</c:v>
                </c:pt>
                <c:pt idx="3">
                  <c:v>13.40148242448137</c:v>
                </c:pt>
                <c:pt idx="4">
                  <c:v>12.5149491595163</c:v>
                </c:pt>
                <c:pt idx="5">
                  <c:v>11.53230574809801</c:v>
                </c:pt>
                <c:pt idx="6">
                  <c:v>10.4857924666133</c:v>
                </c:pt>
                <c:pt idx="7">
                  <c:v>9.428685357194993</c:v>
                </c:pt>
                <c:pt idx="8">
                  <c:v>8.376090752274652</c:v>
                </c:pt>
                <c:pt idx="9">
                  <c:v>7.144673845318536</c:v>
                </c:pt>
                <c:pt idx="10">
                  <c:v>6.069877876642026</c:v>
                </c:pt>
                <c:pt idx="11">
                  <c:v>4.974086274091378</c:v>
                </c:pt>
                <c:pt idx="12">
                  <c:v>3.863763244519021</c:v>
                </c:pt>
                <c:pt idx="13">
                  <c:v>2.750943053409869</c:v>
                </c:pt>
                <c:pt idx="14">
                  <c:v>1.852513654706668</c:v>
                </c:pt>
                <c:pt idx="15">
                  <c:v>1.00650966941724</c:v>
                </c:pt>
                <c:pt idx="16">
                  <c:v>0.342798765095253</c:v>
                </c:pt>
                <c:pt idx="17">
                  <c:v>0.0</c:v>
                </c:pt>
                <c:pt idx="18">
                  <c:v>-0.489625497430056</c:v>
                </c:pt>
                <c:pt idx="19">
                  <c:v>-0.777578859017466</c:v>
                </c:pt>
                <c:pt idx="20">
                  <c:v>-0.896876915959085</c:v>
                </c:pt>
                <c:pt idx="21">
                  <c:v>-0.899860788657107</c:v>
                </c:pt>
                <c:pt idx="22">
                  <c:v>-0.914299474902904</c:v>
                </c:pt>
                <c:pt idx="23">
                  <c:v>-1.046176243322876</c:v>
                </c:pt>
                <c:pt idx="24">
                  <c:v>-1.037746603979315</c:v>
                </c:pt>
                <c:pt idx="25">
                  <c:v>-0.638392856085403</c:v>
                </c:pt>
                <c:pt idx="26">
                  <c:v>0.434130657619533</c:v>
                </c:pt>
                <c:pt idx="27">
                  <c:v>2.236777665221894</c:v>
                </c:pt>
                <c:pt idx="28">
                  <c:v>4.972217846670476</c:v>
                </c:pt>
              </c:numCache>
            </c:numRef>
          </c:val>
          <c:smooth val="1"/>
        </c:ser>
        <c:ser>
          <c:idx val="9"/>
          <c:order val="1"/>
          <c:tx>
            <c:strRef>
              <c:f>Calc!$B$46</c:f>
              <c:strCache>
                <c:ptCount val="1"/>
                <c:pt idx="0">
                  <c:v>90 phon</c:v>
                </c:pt>
              </c:strCache>
            </c:strRef>
          </c:tx>
          <c:spPr>
            <a:ln w="38100">
              <a:solidFill>
                <a:srgbClr val="BF3D05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Calc!$BX$4:$BX$32</c:f>
              <c:numCache>
                <c:formatCode>General</c:formatCode>
                <c:ptCount val="29"/>
                <c:pt idx="0">
                  <c:v>10.5557594124667</c:v>
                </c:pt>
                <c:pt idx="1">
                  <c:v>10.04886810312399</c:v>
                </c:pt>
                <c:pt idx="2">
                  <c:v>9.498213829685881</c:v>
                </c:pt>
                <c:pt idx="3">
                  <c:v>8.915253522886686</c:v>
                </c:pt>
                <c:pt idx="4">
                  <c:v>8.322746632678017</c:v>
                </c:pt>
                <c:pt idx="5">
                  <c:v>7.666598961771287</c:v>
                </c:pt>
                <c:pt idx="6">
                  <c:v>6.968249995177813</c:v>
                </c:pt>
                <c:pt idx="7">
                  <c:v>6.26335349810526</c:v>
                </c:pt>
                <c:pt idx="8">
                  <c:v>5.561863527649864</c:v>
                </c:pt>
                <c:pt idx="9">
                  <c:v>4.74190318029251</c:v>
                </c:pt>
                <c:pt idx="10">
                  <c:v>4.026615650550966</c:v>
                </c:pt>
                <c:pt idx="11">
                  <c:v>3.298022360858482</c:v>
                </c:pt>
                <c:pt idx="12">
                  <c:v>2.560198673237324</c:v>
                </c:pt>
                <c:pt idx="13">
                  <c:v>1.821539751006441</c:v>
                </c:pt>
                <c:pt idx="14">
                  <c:v>1.22549220420214</c:v>
                </c:pt>
                <c:pt idx="15">
                  <c:v>0.665068123793175</c:v>
                </c:pt>
                <c:pt idx="16">
                  <c:v>0.226398218603323</c:v>
                </c:pt>
                <c:pt idx="17">
                  <c:v>0.0</c:v>
                </c:pt>
                <c:pt idx="18">
                  <c:v>-0.32671737949613</c:v>
                </c:pt>
                <c:pt idx="19">
                  <c:v>-0.524970621079107</c:v>
                </c:pt>
                <c:pt idx="20">
                  <c:v>-0.603313623342971</c:v>
                </c:pt>
                <c:pt idx="21">
                  <c:v>-0.605795954279882</c:v>
                </c:pt>
                <c:pt idx="22">
                  <c:v>-0.617808709857586</c:v>
                </c:pt>
                <c:pt idx="23">
                  <c:v>-0.706444102593509</c:v>
                </c:pt>
                <c:pt idx="24">
                  <c:v>-0.699430306662406</c:v>
                </c:pt>
                <c:pt idx="25">
                  <c:v>-0.429911865517752</c:v>
                </c:pt>
                <c:pt idx="26">
                  <c:v>0.283093968009325</c:v>
                </c:pt>
                <c:pt idx="27">
                  <c:v>1.476642132042912</c:v>
                </c:pt>
                <c:pt idx="28">
                  <c:v>3.296466506423286</c:v>
                </c:pt>
              </c:numCache>
            </c:numRef>
          </c:val>
          <c:smooth val="1"/>
        </c:ser>
        <c:ser>
          <c:idx val="8"/>
          <c:order val="2"/>
          <c:tx>
            <c:strRef>
              <c:f>Calc!$B$45</c:f>
              <c:strCache>
                <c:ptCount val="1"/>
                <c:pt idx="0">
                  <c:v>80 phon</c:v>
                </c:pt>
              </c:strCache>
            </c:strRef>
          </c:tx>
          <c:spPr>
            <a:ln w="38100">
              <a:solidFill>
                <a:srgbClr val="C09407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Calc!$BW$4:$BW$32</c:f>
              <c:numCache>
                <c:formatCode>General</c:formatCode>
                <c:ptCount val="29"/>
                <c:pt idx="0">
                  <c:v>5.271445358412493</c:v>
                </c:pt>
                <c:pt idx="1">
                  <c:v>5.014608509228268</c:v>
                </c:pt>
                <c:pt idx="2">
                  <c:v>4.73709644775883</c:v>
                </c:pt>
                <c:pt idx="3">
                  <c:v>4.444111287935344</c:v>
                </c:pt>
                <c:pt idx="4">
                  <c:v>4.146803965478993</c:v>
                </c:pt>
                <c:pt idx="5">
                  <c:v>3.817984536557375</c:v>
                </c:pt>
                <c:pt idx="6">
                  <c:v>3.46833415551765</c:v>
                </c:pt>
                <c:pt idx="7">
                  <c:v>3.115776422339182</c:v>
                </c:pt>
                <c:pt idx="8">
                  <c:v>2.765204887124526</c:v>
                </c:pt>
                <c:pt idx="9">
                  <c:v>2.355927293549015</c:v>
                </c:pt>
                <c:pt idx="10">
                  <c:v>1.999168679203805</c:v>
                </c:pt>
                <c:pt idx="11">
                  <c:v>1.636246853915778</c:v>
                </c:pt>
                <c:pt idx="12">
                  <c:v>1.26903251859062</c:v>
                </c:pt>
                <c:pt idx="13">
                  <c:v>0.90198633827316</c:v>
                </c:pt>
                <c:pt idx="14">
                  <c:v>0.606019732950457</c:v>
                </c:pt>
                <c:pt idx="15">
                  <c:v>0.328338966344701</c:v>
                </c:pt>
                <c:pt idx="16">
                  <c:v>0.111692068488651</c:v>
                </c:pt>
                <c:pt idx="17">
                  <c:v>0.0</c:v>
                </c:pt>
                <c:pt idx="18">
                  <c:v>-0.163570744294461</c:v>
                </c:pt>
                <c:pt idx="19">
                  <c:v>-0.267137223133189</c:v>
                </c:pt>
                <c:pt idx="20">
                  <c:v>-0.30546816648426</c:v>
                </c:pt>
                <c:pt idx="21">
                  <c:v>-0.30705787014142</c:v>
                </c:pt>
                <c:pt idx="22">
                  <c:v>-0.314752052138061</c:v>
                </c:pt>
                <c:pt idx="23">
                  <c:v>-0.359577278127206</c:v>
                </c:pt>
                <c:pt idx="24">
                  <c:v>-0.35508439759252</c:v>
                </c:pt>
                <c:pt idx="25">
                  <c:v>-0.218004703909401</c:v>
                </c:pt>
                <c:pt idx="26">
                  <c:v>0.13707752849895</c:v>
                </c:pt>
                <c:pt idx="27">
                  <c:v>0.728035498721495</c:v>
                </c:pt>
                <c:pt idx="28">
                  <c:v>1.635248781437141</c:v>
                </c:pt>
              </c:numCache>
            </c:numRef>
          </c:val>
          <c:smooth val="1"/>
        </c:ser>
        <c:ser>
          <c:idx val="7"/>
          <c:order val="3"/>
          <c:tx>
            <c:strRef>
              <c:f>Calc!$B$44</c:f>
              <c:strCache>
                <c:ptCount val="1"/>
                <c:pt idx="0">
                  <c:v>70 phon</c:v>
                </c:pt>
              </c:strCache>
            </c:strRef>
          </c:tx>
          <c:spPr>
            <a:ln w="38100">
              <a:solidFill>
                <a:srgbClr val="ABC457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Calc!$BV$4:$BV$32</c:f>
              <c:numCache>
                <c:formatCode>General</c:formatCode>
                <c:ptCount val="29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</c:numCache>
            </c:numRef>
          </c:val>
          <c:smooth val="1"/>
        </c:ser>
        <c:ser>
          <c:idx val="6"/>
          <c:order val="4"/>
          <c:tx>
            <c:strRef>
              <c:f>Calc!$B$43</c:f>
              <c:strCache>
                <c:ptCount val="1"/>
                <c:pt idx="0">
                  <c:v>60 phon</c:v>
                </c:pt>
              </c:strCache>
            </c:strRef>
          </c:tx>
          <c:spPr>
            <a:ln w="38100">
              <a:solidFill>
                <a:srgbClr val="46C605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Calc!$BU$4:$BU$32</c:f>
              <c:numCache>
                <c:formatCode>General</c:formatCode>
                <c:ptCount val="29"/>
                <c:pt idx="0">
                  <c:v>-5.24839618186519</c:v>
                </c:pt>
                <c:pt idx="1">
                  <c:v>-4.979286223545603</c:v>
                </c:pt>
                <c:pt idx="2">
                  <c:v>-4.693840352741817</c:v>
                </c:pt>
                <c:pt idx="3">
                  <c:v>-4.395390973665102</c:v>
                </c:pt>
                <c:pt idx="4">
                  <c:v>-4.094266055194116</c:v>
                </c:pt>
                <c:pt idx="5">
                  <c:v>-3.762760287436308</c:v>
                </c:pt>
                <c:pt idx="6">
                  <c:v>-3.411412149571831</c:v>
                </c:pt>
                <c:pt idx="7">
                  <c:v>-3.058494268296682</c:v>
                </c:pt>
                <c:pt idx="8">
                  <c:v>-2.708590998929266</c:v>
                </c:pt>
                <c:pt idx="9">
                  <c:v>-2.301906518021883</c:v>
                </c:pt>
                <c:pt idx="10">
                  <c:v>-1.948387842762187</c:v>
                </c:pt>
                <c:pt idx="11">
                  <c:v>-1.59046666729087</c:v>
                </c:pt>
                <c:pt idx="12">
                  <c:v>-1.229399061060163</c:v>
                </c:pt>
                <c:pt idx="13">
                  <c:v>-0.870584127886126</c:v>
                </c:pt>
                <c:pt idx="14">
                  <c:v>-0.582006301109658</c:v>
                </c:pt>
                <c:pt idx="15">
                  <c:v>-0.313386360877281</c:v>
                </c:pt>
                <c:pt idx="16">
                  <c:v>-0.106329114361605</c:v>
                </c:pt>
                <c:pt idx="17">
                  <c:v>0.0</c:v>
                </c:pt>
                <c:pt idx="18">
                  <c:v>0.16432479833125</c:v>
                </c:pt>
                <c:pt idx="19">
                  <c:v>0.283720183870222</c:v>
                </c:pt>
                <c:pt idx="20">
                  <c:v>0.319048279871984</c:v>
                </c:pt>
                <c:pt idx="21">
                  <c:v>0.321882713282874</c:v>
                </c:pt>
                <c:pt idx="22">
                  <c:v>0.33561132345391</c:v>
                </c:pt>
                <c:pt idx="23">
                  <c:v>0.382253027958811</c:v>
                </c:pt>
                <c:pt idx="24">
                  <c:v>0.374231693053695</c:v>
                </c:pt>
                <c:pt idx="25">
                  <c:v>0.228863213871334</c:v>
                </c:pt>
                <c:pt idx="26">
                  <c:v>-0.121145159269928</c:v>
                </c:pt>
                <c:pt idx="27">
                  <c:v>-0.69123271468105</c:v>
                </c:pt>
                <c:pt idx="28">
                  <c:v>-1.58867200944971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Calc!$B$42</c:f>
              <c:strCache>
                <c:ptCount val="1"/>
                <c:pt idx="0">
                  <c:v>50 phon</c:v>
                </c:pt>
              </c:strCache>
            </c:strRef>
          </c:tx>
          <c:spPr>
            <a:ln w="38100">
              <a:solidFill>
                <a:srgbClr val="1AC705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Calc!$BT$4:$BT$32</c:f>
              <c:numCache>
                <c:formatCode>General</c:formatCode>
                <c:ptCount val="29"/>
                <c:pt idx="0">
                  <c:v>-10.4552738852312</c:v>
                </c:pt>
                <c:pt idx="1">
                  <c:v>-9.894537408682635</c:v>
                </c:pt>
                <c:pt idx="2">
                  <c:v>-9.309001874498347</c:v>
                </c:pt>
                <c:pt idx="3">
                  <c:v>-8.70201899418301</c:v>
                </c:pt>
                <c:pt idx="4">
                  <c:v>-8.092752310358877</c:v>
                </c:pt>
                <c:pt idx="5">
                  <c:v>-7.424851164571632</c:v>
                </c:pt>
                <c:pt idx="6">
                  <c:v>-6.719120696982102</c:v>
                </c:pt>
                <c:pt idx="7">
                  <c:v>-6.012743071029917</c:v>
                </c:pt>
                <c:pt idx="8">
                  <c:v>-5.314295981043585</c:v>
                </c:pt>
                <c:pt idx="9">
                  <c:v>-4.505849931694656</c:v>
                </c:pt>
                <c:pt idx="10">
                  <c:v>-3.804875812853473</c:v>
                </c:pt>
                <c:pt idx="11">
                  <c:v>-3.098288711869359</c:v>
                </c:pt>
                <c:pt idx="12">
                  <c:v>-2.387439691792956</c:v>
                </c:pt>
                <c:pt idx="13">
                  <c:v>-1.68480462787786</c:v>
                </c:pt>
                <c:pt idx="14">
                  <c:v>-1.121020677400332</c:v>
                </c:pt>
                <c:pt idx="15">
                  <c:v>-0.60007950353348</c:v>
                </c:pt>
                <c:pt idx="16">
                  <c:v>-0.203111658119233</c:v>
                </c:pt>
                <c:pt idx="17">
                  <c:v>0.0</c:v>
                </c:pt>
                <c:pt idx="18">
                  <c:v>0.329990103109338</c:v>
                </c:pt>
                <c:pt idx="19">
                  <c:v>0.597050830995962</c:v>
                </c:pt>
                <c:pt idx="20">
                  <c:v>0.662324581078054</c:v>
                </c:pt>
                <c:pt idx="21">
                  <c:v>0.670223268813821</c:v>
                </c:pt>
                <c:pt idx="22">
                  <c:v>0.708512366402744</c:v>
                </c:pt>
                <c:pt idx="23">
                  <c:v>0.805062477777327</c:v>
                </c:pt>
                <c:pt idx="24">
                  <c:v>0.782675745343205</c:v>
                </c:pt>
                <c:pt idx="25">
                  <c:v>0.477084684339978</c:v>
                </c:pt>
                <c:pt idx="26">
                  <c:v>-0.213842106465078</c:v>
                </c:pt>
                <c:pt idx="27">
                  <c:v>-1.316309527911814</c:v>
                </c:pt>
                <c:pt idx="28">
                  <c:v>-3.093238504808946</c:v>
                </c:pt>
              </c:numCache>
            </c:numRef>
          </c:val>
          <c:smooth val="1"/>
        </c:ser>
        <c:ser>
          <c:idx val="4"/>
          <c:order val="6"/>
          <c:tx>
            <c:strRef>
              <c:f>Calc!$B$41</c:f>
              <c:strCache>
                <c:ptCount val="1"/>
                <c:pt idx="0">
                  <c:v>40 phon</c:v>
                </c:pt>
              </c:strCache>
            </c:strRef>
          </c:tx>
          <c:spPr>
            <a:ln w="38100">
              <a:solidFill>
                <a:srgbClr val="1AC640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Calc!$BS$4:$BS$32</c:f>
              <c:numCache>
                <c:formatCode>General</c:formatCode>
                <c:ptCount val="29"/>
                <c:pt idx="0">
                  <c:v>-15.58659164420315</c:v>
                </c:pt>
                <c:pt idx="1">
                  <c:v>-14.69187772809548</c:v>
                </c:pt>
                <c:pt idx="2">
                  <c:v>-13.77839958489334</c:v>
                </c:pt>
                <c:pt idx="3">
                  <c:v>-12.84370236824723</c:v>
                </c:pt>
                <c:pt idx="4">
                  <c:v>-11.91304275815131</c:v>
                </c:pt>
                <c:pt idx="5">
                  <c:v>-10.89967641174772</c:v>
                </c:pt>
                <c:pt idx="6">
                  <c:v>-9.834128872060326</c:v>
                </c:pt>
                <c:pt idx="7">
                  <c:v>-8.773677363585953</c:v>
                </c:pt>
                <c:pt idx="8">
                  <c:v>-7.729697524952752</c:v>
                </c:pt>
                <c:pt idx="9">
                  <c:v>-6.529310135587774</c:v>
                </c:pt>
                <c:pt idx="10">
                  <c:v>-5.492684411449581</c:v>
                </c:pt>
                <c:pt idx="11">
                  <c:v>-4.455105865534705</c:v>
                </c:pt>
                <c:pt idx="12">
                  <c:v>-3.41572599996035</c:v>
                </c:pt>
                <c:pt idx="13">
                  <c:v>-2.39710968795057</c:v>
                </c:pt>
                <c:pt idx="14">
                  <c:v>-1.58265413477038</c:v>
                </c:pt>
                <c:pt idx="15">
                  <c:v>-0.838974950288339</c:v>
                </c:pt>
                <c:pt idx="16">
                  <c:v>-0.282886840723789</c:v>
                </c:pt>
                <c:pt idx="17">
                  <c:v>0.0</c:v>
                </c:pt>
                <c:pt idx="18">
                  <c:v>0.498037899794361</c:v>
                </c:pt>
                <c:pt idx="19">
                  <c:v>0.963424533426164</c:v>
                </c:pt>
                <c:pt idx="20">
                  <c:v>1.048936157243639</c:v>
                </c:pt>
                <c:pt idx="21">
                  <c:v>1.065916659190606</c:v>
                </c:pt>
                <c:pt idx="22">
                  <c:v>1.148352704678196</c:v>
                </c:pt>
                <c:pt idx="23">
                  <c:v>1.300737944740163</c:v>
                </c:pt>
                <c:pt idx="24">
                  <c:v>1.252480517507658</c:v>
                </c:pt>
                <c:pt idx="25">
                  <c:v>0.759885792181258</c:v>
                </c:pt>
                <c:pt idx="26">
                  <c:v>-0.25557979188506</c:v>
                </c:pt>
                <c:pt idx="27">
                  <c:v>-1.821440895543198</c:v>
                </c:pt>
                <c:pt idx="28">
                  <c:v>-4.444054612214539</c:v>
                </c:pt>
              </c:numCache>
            </c:numRef>
          </c:val>
          <c:smooth val="1"/>
        </c:ser>
        <c:ser>
          <c:idx val="3"/>
          <c:order val="7"/>
          <c:tx>
            <c:strRef>
              <c:f>Calc!$B$40</c:f>
              <c:strCache>
                <c:ptCount val="1"/>
                <c:pt idx="0">
                  <c:v>30 phon</c:v>
                </c:pt>
              </c:strCache>
            </c:strRef>
          </c:tx>
          <c:spPr>
            <a:ln w="38100">
              <a:solidFill>
                <a:srgbClr val="19C492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Calc!$BR$4:$BR$32</c:f>
              <c:numCache>
                <c:formatCode>General</c:formatCode>
                <c:ptCount val="29"/>
                <c:pt idx="0">
                  <c:v>-20.57777470110098</c:v>
                </c:pt>
                <c:pt idx="1">
                  <c:v>-19.26569814036754</c:v>
                </c:pt>
                <c:pt idx="2">
                  <c:v>-17.96825238272966</c:v>
                </c:pt>
                <c:pt idx="3">
                  <c:v>-16.66722038212206</c:v>
                </c:pt>
                <c:pt idx="4">
                  <c:v>-15.38882297314817</c:v>
                </c:pt>
                <c:pt idx="5">
                  <c:v>-14.01256025018859</c:v>
                </c:pt>
                <c:pt idx="6">
                  <c:v>-12.5774704163131</c:v>
                </c:pt>
                <c:pt idx="7">
                  <c:v>-11.16320902862952</c:v>
                </c:pt>
                <c:pt idx="8">
                  <c:v>-9.781272146020122</c:v>
                </c:pt>
                <c:pt idx="9">
                  <c:v>-8.21029491937629</c:v>
                </c:pt>
                <c:pt idx="10">
                  <c:v>-6.862667456994913</c:v>
                </c:pt>
                <c:pt idx="11">
                  <c:v>-5.529804079286088</c:v>
                </c:pt>
                <c:pt idx="12">
                  <c:v>-4.203759957226524</c:v>
                </c:pt>
                <c:pt idx="13">
                  <c:v>-2.922644355601905</c:v>
                </c:pt>
                <c:pt idx="14">
                  <c:v>-1.903661078218343</c:v>
                </c:pt>
                <c:pt idx="15">
                  <c:v>-0.991812924573809</c:v>
                </c:pt>
                <c:pt idx="16">
                  <c:v>-0.33231997878542</c:v>
                </c:pt>
                <c:pt idx="17">
                  <c:v>0.0</c:v>
                </c:pt>
                <c:pt idx="18">
                  <c:v>0.670318316304325</c:v>
                </c:pt>
                <c:pt idx="19">
                  <c:v>1.425369890693902</c:v>
                </c:pt>
                <c:pt idx="20">
                  <c:v>1.513415049561351</c:v>
                </c:pt>
                <c:pt idx="21">
                  <c:v>1.546790778130821</c:v>
                </c:pt>
                <c:pt idx="22">
                  <c:v>1.709258805735451</c:v>
                </c:pt>
                <c:pt idx="23">
                  <c:v>1.928403272707988</c:v>
                </c:pt>
                <c:pt idx="24">
                  <c:v>1.833084321528084</c:v>
                </c:pt>
                <c:pt idx="25">
                  <c:v>1.104675529827814</c:v>
                </c:pt>
                <c:pt idx="26">
                  <c:v>-0.205506080907461</c:v>
                </c:pt>
                <c:pt idx="27">
                  <c:v>-2.105667789579549</c:v>
                </c:pt>
                <c:pt idx="28">
                  <c:v>-5.507356956957098</c:v>
                </c:pt>
              </c:numCache>
            </c:numRef>
          </c:val>
          <c:smooth val="1"/>
        </c:ser>
        <c:ser>
          <c:idx val="2"/>
          <c:order val="8"/>
          <c:tx>
            <c:strRef>
              <c:f>Calc!$B$39</c:f>
              <c:strCache>
                <c:ptCount val="1"/>
                <c:pt idx="0">
                  <c:v>20 phon</c:v>
                </c:pt>
              </c:strCache>
            </c:strRef>
          </c:tx>
          <c:spPr>
            <a:ln w="38100">
              <a:solidFill>
                <a:srgbClr val="1292C1"/>
              </a:solidFill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Calc!$BQ$4:$BQ$32</c:f>
              <c:numCache>
                <c:formatCode>General</c:formatCode>
                <c:ptCount val="29"/>
                <c:pt idx="0">
                  <c:v>-25.29962206834916</c:v>
                </c:pt>
                <c:pt idx="1">
                  <c:v>-23.39114836055728</c:v>
                </c:pt>
                <c:pt idx="2">
                  <c:v>-21.58409916780882</c:v>
                </c:pt>
                <c:pt idx="3">
                  <c:v>-19.82965927660687</c:v>
                </c:pt>
                <c:pt idx="4">
                  <c:v>-18.14542756878651</c:v>
                </c:pt>
                <c:pt idx="5">
                  <c:v>-16.37034758409589</c:v>
                </c:pt>
                <c:pt idx="6">
                  <c:v>-14.5487862600678</c:v>
                </c:pt>
                <c:pt idx="7">
                  <c:v>-12.78741260763219</c:v>
                </c:pt>
                <c:pt idx="8">
                  <c:v>-11.09058854280303</c:v>
                </c:pt>
                <c:pt idx="9">
                  <c:v>-9.203035867537423</c:v>
                </c:pt>
                <c:pt idx="10">
                  <c:v>-7.60282248321988</c:v>
                </c:pt>
                <c:pt idx="11">
                  <c:v>-6.054629112243603</c:v>
                </c:pt>
                <c:pt idx="12">
                  <c:v>-4.531531666764535</c:v>
                </c:pt>
                <c:pt idx="13">
                  <c:v>-3.097281867263561</c:v>
                </c:pt>
                <c:pt idx="14">
                  <c:v>-1.964545632876408</c:v>
                </c:pt>
                <c:pt idx="15">
                  <c:v>-0.988165145856457</c:v>
                </c:pt>
                <c:pt idx="16">
                  <c:v>-0.327482993355957</c:v>
                </c:pt>
                <c:pt idx="17">
                  <c:v>0.0</c:v>
                </c:pt>
                <c:pt idx="18">
                  <c:v>0.850112520222921</c:v>
                </c:pt>
                <c:pt idx="19">
                  <c:v>2.061333339938104</c:v>
                </c:pt>
                <c:pt idx="20">
                  <c:v>2.118973836370585</c:v>
                </c:pt>
                <c:pt idx="21">
                  <c:v>2.182305963134099</c:v>
                </c:pt>
                <c:pt idx="22">
                  <c:v>2.492127614110885</c:v>
                </c:pt>
                <c:pt idx="23">
                  <c:v>2.798750600597928</c:v>
                </c:pt>
                <c:pt idx="24">
                  <c:v>2.616234268904351</c:v>
                </c:pt>
                <c:pt idx="25">
                  <c:v>1.561299275881978</c:v>
                </c:pt>
                <c:pt idx="26">
                  <c:v>0.0117202904729359</c:v>
                </c:pt>
                <c:pt idx="27">
                  <c:v>-1.970980489561939</c:v>
                </c:pt>
                <c:pt idx="28">
                  <c:v>-6.009266136954517</c:v>
                </c:pt>
              </c:numCache>
            </c:numRef>
          </c:val>
          <c:smooth val="1"/>
        </c:ser>
        <c:ser>
          <c:idx val="1"/>
          <c:order val="9"/>
          <c:tx>
            <c:strRef>
              <c:f>Calc!$B$38</c:f>
              <c:strCache>
                <c:ptCount val="1"/>
                <c:pt idx="0">
                  <c:v>10 phon</c:v>
                </c:pt>
              </c:strCache>
            </c:strRef>
          </c:tx>
          <c:spPr>
            <a:ln w="38100">
              <a:solidFill>
                <a:srgbClr val="0539C1"/>
              </a:solidFill>
              <a:prstDash val="solid"/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Calc!$BP$4:$BP$32</c:f>
              <c:numCache>
                <c:formatCode>General</c:formatCode>
                <c:ptCount val="29"/>
                <c:pt idx="0">
                  <c:v>-29.46568741298045</c:v>
                </c:pt>
                <c:pt idx="1">
                  <c:v>-26.50264044419114</c:v>
                </c:pt>
                <c:pt idx="2">
                  <c:v>-23.83037760231394</c:v>
                </c:pt>
                <c:pt idx="3">
                  <c:v>-21.36964680925069</c:v>
                </c:pt>
                <c:pt idx="4">
                  <c:v>-19.1168912545191</c:v>
                </c:pt>
                <c:pt idx="5">
                  <c:v>-16.85685635093595</c:v>
                </c:pt>
                <c:pt idx="6">
                  <c:v>-14.62718524263129</c:v>
                </c:pt>
                <c:pt idx="7">
                  <c:v>-12.57096571792879</c:v>
                </c:pt>
                <c:pt idx="8">
                  <c:v>-10.65629314326837</c:v>
                </c:pt>
                <c:pt idx="9">
                  <c:v>-8.633821466723745</c:v>
                </c:pt>
                <c:pt idx="10">
                  <c:v>-6.957199167858919</c:v>
                </c:pt>
                <c:pt idx="11">
                  <c:v>-5.411820275783795</c:v>
                </c:pt>
                <c:pt idx="12">
                  <c:v>-3.916235884736368</c:v>
                </c:pt>
                <c:pt idx="13">
                  <c:v>-2.580394752518515</c:v>
                </c:pt>
                <c:pt idx="14">
                  <c:v>-1.528001776994331</c:v>
                </c:pt>
                <c:pt idx="15">
                  <c:v>-0.694729990020975</c:v>
                </c:pt>
                <c:pt idx="16">
                  <c:v>-0.225130386483996</c:v>
                </c:pt>
                <c:pt idx="17">
                  <c:v>0.0</c:v>
                </c:pt>
                <c:pt idx="18">
                  <c:v>1.043227384654798</c:v>
                </c:pt>
                <c:pt idx="19">
                  <c:v>3.020345893066436</c:v>
                </c:pt>
                <c:pt idx="20">
                  <c:v>2.984044939450554</c:v>
                </c:pt>
                <c:pt idx="21">
                  <c:v>3.103334997273963</c:v>
                </c:pt>
                <c:pt idx="22">
                  <c:v>3.69238314057023</c:v>
                </c:pt>
                <c:pt idx="23">
                  <c:v>4.127900167904003</c:v>
                </c:pt>
                <c:pt idx="24">
                  <c:v>3.778178682854218</c:v>
                </c:pt>
                <c:pt idx="25">
                  <c:v>2.222040338257542</c:v>
                </c:pt>
                <c:pt idx="26">
                  <c:v>0.539188016570164</c:v>
                </c:pt>
                <c:pt idx="27">
                  <c:v>-0.995372028667361</c:v>
                </c:pt>
                <c:pt idx="28">
                  <c:v>-5.314569064616962</c:v>
                </c:pt>
              </c:numCache>
            </c:numRef>
          </c:val>
          <c:smooth val="1"/>
        </c:ser>
        <c:ser>
          <c:idx val="0"/>
          <c:order val="10"/>
          <c:tx>
            <c:strRef>
              <c:f>Calc!$B$37</c:f>
              <c:strCache>
                <c:ptCount val="1"/>
                <c:pt idx="0">
                  <c:v>0 phon</c:v>
                </c:pt>
              </c:strCache>
            </c:strRef>
          </c:tx>
          <c:spPr>
            <a:ln w="38100">
              <a:solidFill>
                <a:srgbClr val="0000C1"/>
              </a:solidFill>
              <a:prstDash val="solid"/>
            </a:ln>
          </c:spPr>
          <c:marker>
            <c:symbol val="none"/>
          </c:marker>
          <c:cat>
            <c:strRef>
              <c:f>Calc!$C$4:$C$32</c:f>
              <c:strCache>
                <c:ptCount val="29"/>
                <c:pt idx="0">
                  <c:v>20</c:v>
                </c:pt>
                <c:pt idx="1">
                  <c:v>25</c:v>
                </c:pt>
                <c:pt idx="2">
                  <c:v>31,5</c:v>
                </c:pt>
                <c:pt idx="3">
                  <c:v>40</c:v>
                </c:pt>
                <c:pt idx="4">
                  <c:v>50</c:v>
                </c:pt>
                <c:pt idx="5">
                  <c:v>63</c:v>
                </c:pt>
                <c:pt idx="6">
                  <c:v>80</c:v>
                </c:pt>
                <c:pt idx="7">
                  <c:v>100</c:v>
                </c:pt>
                <c:pt idx="8">
                  <c:v>125</c:v>
                </c:pt>
                <c:pt idx="9">
                  <c:v>160</c:v>
                </c:pt>
                <c:pt idx="10">
                  <c:v>200</c:v>
                </c:pt>
                <c:pt idx="11">
                  <c:v>250</c:v>
                </c:pt>
                <c:pt idx="12">
                  <c:v>315</c:v>
                </c:pt>
                <c:pt idx="13">
                  <c:v>400</c:v>
                </c:pt>
                <c:pt idx="14">
                  <c:v>500</c:v>
                </c:pt>
                <c:pt idx="15">
                  <c:v>630</c:v>
                </c:pt>
                <c:pt idx="16">
                  <c:v>800</c:v>
                </c:pt>
                <c:pt idx="17">
                  <c:v>1k</c:v>
                </c:pt>
                <c:pt idx="18">
                  <c:v>1k25</c:v>
                </c:pt>
                <c:pt idx="19">
                  <c:v>1k6</c:v>
                </c:pt>
                <c:pt idx="20">
                  <c:v>2k</c:v>
                </c:pt>
                <c:pt idx="21">
                  <c:v>2k5</c:v>
                </c:pt>
                <c:pt idx="22">
                  <c:v>3k15</c:v>
                </c:pt>
                <c:pt idx="23">
                  <c:v>4k</c:v>
                </c:pt>
                <c:pt idx="24">
                  <c:v>5k</c:v>
                </c:pt>
                <c:pt idx="25">
                  <c:v>6k3</c:v>
                </c:pt>
                <c:pt idx="26">
                  <c:v>8k</c:v>
                </c:pt>
                <c:pt idx="27">
                  <c:v>10k</c:v>
                </c:pt>
                <c:pt idx="28">
                  <c:v>12k5</c:v>
                </c:pt>
              </c:strCache>
            </c:strRef>
          </c:cat>
          <c:val>
            <c:numRef>
              <c:f>Calc!$BO$4:$BO$32</c:f>
              <c:numCache>
                <c:formatCode>General</c:formatCode>
                <c:ptCount val="29"/>
                <c:pt idx="0">
                  <c:v>-32.28755951819092</c:v>
                </c:pt>
                <c:pt idx="1">
                  <c:v>-26.46729167471773</c:v>
                </c:pt>
                <c:pt idx="2">
                  <c:v>-20.95999653615564</c:v>
                </c:pt>
                <c:pt idx="3">
                  <c:v>-16.09647192374965</c:v>
                </c:pt>
                <c:pt idx="4">
                  <c:v>-12.19206377106182</c:v>
                </c:pt>
                <c:pt idx="5">
                  <c:v>-9.134879356030044</c:v>
                </c:pt>
                <c:pt idx="6">
                  <c:v>-6.804240556628557</c:v>
                </c:pt>
                <c:pt idx="7">
                  <c:v>-5.275252707909276</c:v>
                </c:pt>
                <c:pt idx="8">
                  <c:v>-4.091412931616957</c:v>
                </c:pt>
                <c:pt idx="9">
                  <c:v>-3.174606995539762</c:v>
                </c:pt>
                <c:pt idx="10">
                  <c:v>-2.35738773021376</c:v>
                </c:pt>
                <c:pt idx="11">
                  <c:v>-1.742336129872115</c:v>
                </c:pt>
                <c:pt idx="12">
                  <c:v>-1.061770869180236</c:v>
                </c:pt>
                <c:pt idx="13">
                  <c:v>-0.559410792656124</c:v>
                </c:pt>
                <c:pt idx="14">
                  <c:v>-0.0756202200768713</c:v>
                </c:pt>
                <c:pt idx="15">
                  <c:v>0.154178116833093</c:v>
                </c:pt>
                <c:pt idx="16">
                  <c:v>0.0539181202057362</c:v>
                </c:pt>
                <c:pt idx="17">
                  <c:v>0.0</c:v>
                </c:pt>
                <c:pt idx="18">
                  <c:v>1.259901357527254</c:v>
                </c:pt>
                <c:pt idx="19">
                  <c:v>4.60150489807488</c:v>
                </c:pt>
                <c:pt idx="20">
                  <c:v>4.340236852206273</c:v>
                </c:pt>
                <c:pt idx="21">
                  <c:v>4.568506276181439</c:v>
                </c:pt>
                <c:pt idx="22">
                  <c:v>5.71682002276175</c:v>
                </c:pt>
                <c:pt idx="23">
                  <c:v>6.372667492357536</c:v>
                </c:pt>
                <c:pt idx="24">
                  <c:v>5.680119218524354</c:v>
                </c:pt>
                <c:pt idx="25">
                  <c:v>3.26344922625917</c:v>
                </c:pt>
                <c:pt idx="26">
                  <c:v>1.663915047978165</c:v>
                </c:pt>
                <c:pt idx="27">
                  <c:v>1.8848652935433</c:v>
                </c:pt>
                <c:pt idx="28">
                  <c:v>-1.487714657200073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5776360"/>
        <c:axId val="-2078402472"/>
      </c:lineChart>
      <c:catAx>
        <c:axId val="-20957763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 (Hz)</a:t>
                </a:r>
              </a:p>
            </c:rich>
          </c:tx>
          <c:layout/>
          <c:overlay val="0"/>
        </c:title>
        <c:majorTickMark val="none"/>
        <c:minorTickMark val="none"/>
        <c:tickLblPos val="low"/>
        <c:spPr>
          <a:ln w="25400">
            <a:solidFill>
              <a:schemeClr val="tx1">
                <a:lumMod val="75000"/>
                <a:lumOff val="25000"/>
              </a:schemeClr>
            </a:solidFill>
            <a:prstDash val="dash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-2078402472"/>
        <c:crossesAt val="0.0"/>
        <c:auto val="1"/>
        <c:lblAlgn val="ctr"/>
        <c:lblOffset val="100"/>
        <c:noMultiLvlLbl val="0"/>
      </c:catAx>
      <c:valAx>
        <c:axId val="-2078402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SPL (dB)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095776360"/>
        <c:crosses val="autoZero"/>
        <c:crossBetween val="midCat"/>
        <c:majorUnit val="10.0"/>
        <c:minorUnit val="10.0"/>
      </c:valAx>
      <c:spPr>
        <a:blipFill rotWithShape="1">
          <a:blip xmlns:r="http://schemas.openxmlformats.org/officeDocument/2006/relationships" r:embed="rId1"/>
          <a:tile tx="0" ty="0" sx="100000" sy="100000" flip="none" algn="tl"/>
        </a:blipFill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loudness level vs. SPL</a:t>
            </a:r>
            <a:endParaRPr lang="en-US" baseline="0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5"/>
          <c:order val="0"/>
          <c:tx>
            <c:v>1 kHz</c:v>
          </c:tx>
          <c:spPr>
            <a:ln w="38100">
              <a:solidFill>
                <a:srgbClr val="0700B2"/>
              </a:solidFill>
            </a:ln>
          </c:spPr>
          <c:marker>
            <c:symbol val="none"/>
          </c:marker>
          <c:xVal>
            <c:numRef>
              <c:f>Calc!$E$21:$O$21</c:f>
              <c:numCache>
                <c:formatCode>General</c:formatCode>
                <c:ptCount val="11"/>
                <c:pt idx="0">
                  <c:v>0.162820642823021</c:v>
                </c:pt>
                <c:pt idx="1">
                  <c:v>10.09710481445757</c:v>
                </c:pt>
                <c:pt idx="2">
                  <c:v>20.06004059028575</c:v>
                </c:pt>
                <c:pt idx="3">
                  <c:v>30.03916305424179</c:v>
                </c:pt>
                <c:pt idx="4">
                  <c:v>40.027411721574</c:v>
                </c:pt>
                <c:pt idx="5">
                  <c:v>50.02079996790195</c:v>
                </c:pt>
                <c:pt idx="6">
                  <c:v>60.01708079984267</c:v>
                </c:pt>
                <c:pt idx="7">
                  <c:v>70.01498900811597</c:v>
                </c:pt>
                <c:pt idx="8">
                  <c:v>80.01381259652821</c:v>
                </c:pt>
                <c:pt idx="9">
                  <c:v>90.01315101667917</c:v>
                </c:pt>
                <c:pt idx="10">
                  <c:v>100.0127789719219</c:v>
                </c:pt>
              </c:numCache>
            </c:numRef>
          </c:xVal>
          <c:yVal>
            <c:numRef>
              <c:f>Calc!$E$2:$O$2</c:f>
              <c:numCache>
                <c:formatCode>General</c:formatCode>
                <c:ptCount val="11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</c:numCache>
            </c:numRef>
          </c:yVal>
          <c:smooth val="1"/>
        </c:ser>
        <c:ser>
          <c:idx val="3"/>
          <c:order val="1"/>
          <c:tx>
            <c:v>250 Hz</c:v>
          </c:tx>
          <c:spPr>
            <a:ln w="38100">
              <a:solidFill>
                <a:srgbClr val="19B4B2"/>
              </a:solidFill>
            </a:ln>
          </c:spPr>
          <c:marker>
            <c:symbol val="none"/>
          </c:marker>
          <c:xVal>
            <c:numRef>
              <c:f>Calc!$E$15:$O$15</c:f>
              <c:numCache>
                <c:formatCode>General</c:formatCode>
                <c:ptCount val="11"/>
                <c:pt idx="0">
                  <c:v>7.837081833976157</c:v>
                </c:pt>
                <c:pt idx="1">
                  <c:v>21.44085015152238</c:v>
                </c:pt>
                <c:pt idx="2">
                  <c:v>32.04659476381038</c:v>
                </c:pt>
                <c:pt idx="3">
                  <c:v>41.5008921948089</c:v>
                </c:pt>
                <c:pt idx="4">
                  <c:v>50.41444264838973</c:v>
                </c:pt>
                <c:pt idx="5">
                  <c:v>59.05101374105233</c:v>
                </c:pt>
                <c:pt idx="6">
                  <c:v>67.53947252841456</c:v>
                </c:pt>
                <c:pt idx="7">
                  <c:v>75.946914069397</c:v>
                </c:pt>
                <c:pt idx="8">
                  <c:v>84.30949080389345</c:v>
                </c:pt>
                <c:pt idx="9">
                  <c:v>92.64705371710171</c:v>
                </c:pt>
                <c:pt idx="10">
                  <c:v>100.9706177591116</c:v>
                </c:pt>
              </c:numCache>
            </c:numRef>
          </c:xVal>
          <c:yVal>
            <c:numRef>
              <c:f>Calc!$E$2:$O$2</c:f>
              <c:numCache>
                <c:formatCode>General</c:formatCode>
                <c:ptCount val="11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</c:numCache>
            </c:numRef>
          </c:yVal>
          <c:smooth val="1"/>
        </c:ser>
        <c:ser>
          <c:idx val="2"/>
          <c:order val="2"/>
          <c:tx>
            <c:v>125 Hz</c:v>
          </c:tx>
          <c:spPr>
            <a:ln w="38100">
              <a:solidFill>
                <a:srgbClr val="1AB70B"/>
              </a:solidFill>
            </a:ln>
          </c:spPr>
          <c:marker>
            <c:symbol val="none"/>
          </c:marker>
          <c:xVal>
            <c:numRef>
              <c:f>Calc!$E$12:$O$12</c:f>
              <c:numCache>
                <c:formatCode>General</c:formatCode>
                <c:ptCount val="11"/>
                <c:pt idx="0">
                  <c:v>17.09604219463941</c:v>
                </c:pt>
                <c:pt idx="1">
                  <c:v>33.59520657792537</c:v>
                </c:pt>
                <c:pt idx="2">
                  <c:v>43.99243775328821</c:v>
                </c:pt>
                <c:pt idx="3">
                  <c:v>52.66224382046134</c:v>
                </c:pt>
                <c:pt idx="4">
                  <c:v>60.59891786672619</c:v>
                </c:pt>
                <c:pt idx="5">
                  <c:v>68.17690456914497</c:v>
                </c:pt>
                <c:pt idx="6">
                  <c:v>75.56748041897137</c:v>
                </c:pt>
                <c:pt idx="7">
                  <c:v>82.8567976283154</c:v>
                </c:pt>
                <c:pt idx="8">
                  <c:v>90.09041632960311</c:v>
                </c:pt>
                <c:pt idx="9">
                  <c:v>97.29309610922874</c:v>
                </c:pt>
                <c:pt idx="10">
                  <c:v>104.4784968398467</c:v>
                </c:pt>
              </c:numCache>
            </c:numRef>
          </c:xVal>
          <c:yVal>
            <c:numRef>
              <c:f>Calc!$E$2:$O$2</c:f>
              <c:numCache>
                <c:formatCode>General</c:formatCode>
                <c:ptCount val="11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</c:numCache>
            </c:numRef>
          </c:yVal>
          <c:smooth val="1"/>
        </c:ser>
        <c:ser>
          <c:idx val="1"/>
          <c:order val="3"/>
          <c:tx>
            <c:v>63 Hz</c:v>
          </c:tx>
          <c:spPr>
            <a:ln w="38100">
              <a:solidFill>
                <a:srgbClr val="B2B50C"/>
              </a:solidFill>
              <a:prstDash val="solid"/>
            </a:ln>
          </c:spPr>
          <c:marker>
            <c:symbol val="none"/>
          </c:marker>
          <c:xVal>
            <c:numRef>
              <c:f>Calc!$E$9:$O$9</c:f>
              <c:numCache>
                <c:formatCode>General</c:formatCode>
                <c:ptCount val="11"/>
                <c:pt idx="0">
                  <c:v>31.46472778311927</c:v>
                </c:pt>
                <c:pt idx="1">
                  <c:v>49.12098894965972</c:v>
                </c:pt>
                <c:pt idx="2">
                  <c:v>58.59741595864785</c:v>
                </c:pt>
                <c:pt idx="3">
                  <c:v>66.21875108869659</c:v>
                </c:pt>
                <c:pt idx="4">
                  <c:v>73.09411591758794</c:v>
                </c:pt>
                <c:pt idx="5">
                  <c:v>79.6126789167398</c:v>
                </c:pt>
                <c:pt idx="6">
                  <c:v>85.9468688715452</c:v>
                </c:pt>
                <c:pt idx="7">
                  <c:v>92.18201679238219</c:v>
                </c:pt>
                <c:pt idx="8">
                  <c:v>98.36285584423704</c:v>
                </c:pt>
                <c:pt idx="9">
                  <c:v>104.5135798391741</c:v>
                </c:pt>
                <c:pt idx="10">
                  <c:v>110.6475010080901</c:v>
                </c:pt>
              </c:numCache>
            </c:numRef>
          </c:xVal>
          <c:yVal>
            <c:numRef>
              <c:f>Calc!$E$2:$O$2</c:f>
              <c:numCache>
                <c:formatCode>General</c:formatCode>
                <c:ptCount val="11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</c:numCache>
            </c:numRef>
          </c:yVal>
          <c:smooth val="1"/>
        </c:ser>
        <c:ser>
          <c:idx val="0"/>
          <c:order val="4"/>
          <c:tx>
            <c:v>31,5 Hz</c:v>
          </c:tx>
          <c:spPr>
            <a:ln w="38100">
              <a:solidFill>
                <a:srgbClr val="B0000B"/>
              </a:solidFill>
              <a:prstDash val="solid"/>
            </a:ln>
          </c:spPr>
          <c:marker>
            <c:symbol val="none"/>
          </c:marker>
          <c:xVal>
            <c:numRef>
              <c:f>Calc!$E$6:$O$6</c:f>
              <c:numCache>
                <c:formatCode>General</c:formatCode>
                <c:ptCount val="11"/>
                <c:pt idx="0">
                  <c:v>55.49269546620821</c:v>
                </c:pt>
                <c:pt idx="1">
                  <c:v>68.29736070400105</c:v>
                </c:pt>
                <c:pt idx="2">
                  <c:v>76.01401804532412</c:v>
                </c:pt>
                <c:pt idx="3">
                  <c:v>82.377293724201</c:v>
                </c:pt>
                <c:pt idx="4">
                  <c:v>88.1756895936969</c:v>
                </c:pt>
                <c:pt idx="5">
                  <c:v>93.69968012962985</c:v>
                </c:pt>
                <c:pt idx="6">
                  <c:v>99.08079943981404</c:v>
                </c:pt>
                <c:pt idx="7">
                  <c:v>104.3848672953455</c:v>
                </c:pt>
                <c:pt idx="8">
                  <c:v>109.6465944359989</c:v>
                </c:pt>
                <c:pt idx="9">
                  <c:v>114.8848154742228</c:v>
                </c:pt>
                <c:pt idx="10">
                  <c:v>120.1099126304918</c:v>
                </c:pt>
              </c:numCache>
            </c:numRef>
          </c:xVal>
          <c:yVal>
            <c:numRef>
              <c:f>Calc!$E$2:$O$2</c:f>
              <c:numCache>
                <c:formatCode>General</c:formatCode>
                <c:ptCount val="11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4778792"/>
        <c:axId val="-2072022728"/>
      </c:scatterChart>
      <c:valAx>
        <c:axId val="-2094778792"/>
        <c:scaling>
          <c:orientation val="minMax"/>
          <c:max val="120.0"/>
          <c:min val="0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SPL (dB)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low"/>
        <c:spPr>
          <a:ln w="25400" cmpd="sng">
            <a:solidFill>
              <a:schemeClr val="tx1">
                <a:lumMod val="75000"/>
                <a:lumOff val="25000"/>
              </a:schemeClr>
            </a:solidFill>
            <a:prstDash val="dash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-2072022728"/>
        <c:crossesAt val="0.0"/>
        <c:crossBetween val="midCat"/>
        <c:majorUnit val="10.0"/>
        <c:minorUnit val="10.0"/>
      </c:valAx>
      <c:valAx>
        <c:axId val="-2072022728"/>
        <c:scaling>
          <c:orientation val="minMax"/>
          <c:max val="100.0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loudness</a:t>
                </a:r>
                <a:r>
                  <a:rPr lang="en-US" baseline="0"/>
                  <a:t> level</a:t>
                </a:r>
                <a:r>
                  <a:rPr lang="en-US"/>
                  <a:t> (phon)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094778792"/>
        <c:crossesAt val="0.0"/>
        <c:crossBetween val="midCat"/>
        <c:majorUnit val="10.0"/>
        <c:minorUnit val="10.0"/>
      </c:valAx>
      <c:spPr>
        <a:blipFill rotWithShape="1">
          <a:blip xmlns:r="http://schemas.openxmlformats.org/officeDocument/2006/relationships" r:embed="rId1"/>
          <a:tile tx="0" ty="0" sx="100000" sy="100000" flip="none" algn="tl"/>
        </a:blipFill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4" Type="http://schemas.openxmlformats.org/officeDocument/2006/relationships/chart" Target="../charts/chart3.xml"/><Relationship Id="rId5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52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</xdr:row>
      <xdr:rowOff>0</xdr:rowOff>
    </xdr:from>
    <xdr:to>
      <xdr:col>25</xdr:col>
      <xdr:colOff>0</xdr:colOff>
      <xdr:row>26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0</xdr:colOff>
      <xdr:row>35</xdr:row>
      <xdr:rowOff>0</xdr:rowOff>
    </xdr:from>
    <xdr:to>
      <xdr:col>14</xdr:col>
      <xdr:colOff>25400</xdr:colOff>
      <xdr:row>48</xdr:row>
      <xdr:rowOff>25400</xdr:rowOff>
    </xdr:to>
    <xdr:pic>
      <xdr:nvPicPr>
        <xdr:cNvPr id="2050" name="Picture 2" descr="ogo_fase_ins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0500" y="6858000"/>
          <a:ext cx="2501900" cy="250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0</xdr:colOff>
      <xdr:row>27</xdr:row>
      <xdr:rowOff>0</xdr:rowOff>
    </xdr:from>
    <xdr:to>
      <xdr:col>25</xdr:col>
      <xdr:colOff>0</xdr:colOff>
      <xdr:row>52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0</xdr:colOff>
      <xdr:row>82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merlijnvanveen.nl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2:N52"/>
  <sheetViews>
    <sheetView tabSelected="1" topLeftCell="A31" workbookViewId="0">
      <selection activeCell="N2" sqref="N2"/>
    </sheetView>
  </sheetViews>
  <sheetFormatPr baseColWidth="10" defaultRowHeight="15" x14ac:dyDescent="0"/>
  <cols>
    <col min="1" max="16384" width="10.83203125" style="6"/>
  </cols>
  <sheetData>
    <row r="2" spans="12:14">
      <c r="L2" s="5" t="s">
        <v>14</v>
      </c>
      <c r="M2" s="25">
        <v>1</v>
      </c>
      <c r="N2" s="2">
        <v>8</v>
      </c>
    </row>
    <row r="3" spans="12:14">
      <c r="L3" s="7"/>
      <c r="M3" s="7"/>
      <c r="N3" s="7"/>
    </row>
    <row r="4" spans="12:14">
      <c r="L4" s="8" t="s">
        <v>15</v>
      </c>
      <c r="M4" s="8" t="s">
        <v>16</v>
      </c>
      <c r="N4" s="8" t="s">
        <v>17</v>
      </c>
    </row>
    <row r="5" spans="12:14">
      <c r="L5" s="7"/>
      <c r="M5" s="7"/>
      <c r="N5" s="7"/>
    </row>
    <row r="6" spans="12:14">
      <c r="L6" s="9">
        <v>11</v>
      </c>
      <c r="M6" s="10">
        <v>100</v>
      </c>
      <c r="N6" s="3">
        <v>1</v>
      </c>
    </row>
    <row r="7" spans="12:14">
      <c r="L7" s="9">
        <v>10</v>
      </c>
      <c r="M7" s="11">
        <v>90</v>
      </c>
      <c r="N7" s="3">
        <v>1</v>
      </c>
    </row>
    <row r="8" spans="12:14">
      <c r="L8" s="9">
        <v>9</v>
      </c>
      <c r="M8" s="12">
        <v>80</v>
      </c>
      <c r="N8" s="3">
        <v>1</v>
      </c>
    </row>
    <row r="9" spans="12:14">
      <c r="L9" s="9">
        <v>8</v>
      </c>
      <c r="M9" s="13">
        <v>70</v>
      </c>
      <c r="N9" s="3">
        <v>1</v>
      </c>
    </row>
    <row r="10" spans="12:14">
      <c r="L10" s="9">
        <v>7</v>
      </c>
      <c r="M10" s="14">
        <v>60</v>
      </c>
      <c r="N10" s="3">
        <v>1</v>
      </c>
    </row>
    <row r="11" spans="12:14">
      <c r="L11" s="9">
        <v>6</v>
      </c>
      <c r="M11" s="15">
        <v>50</v>
      </c>
      <c r="N11" s="3">
        <v>1</v>
      </c>
    </row>
    <row r="12" spans="12:14">
      <c r="L12" s="9">
        <v>5</v>
      </c>
      <c r="M12" s="16">
        <v>40</v>
      </c>
      <c r="N12" s="3">
        <v>1</v>
      </c>
    </row>
    <row r="13" spans="12:14">
      <c r="L13" s="9">
        <v>4</v>
      </c>
      <c r="M13" s="17">
        <v>30</v>
      </c>
      <c r="N13" s="3">
        <v>1</v>
      </c>
    </row>
    <row r="14" spans="12:14">
      <c r="L14" s="9">
        <v>3</v>
      </c>
      <c r="M14" s="18">
        <v>20</v>
      </c>
      <c r="N14" s="3">
        <v>1</v>
      </c>
    </row>
    <row r="15" spans="12:14">
      <c r="L15" s="9">
        <v>2</v>
      </c>
      <c r="M15" s="19">
        <v>10</v>
      </c>
      <c r="N15" s="3">
        <v>1</v>
      </c>
    </row>
    <row r="16" spans="12:14">
      <c r="L16" s="9">
        <v>1</v>
      </c>
      <c r="M16" s="20">
        <v>0</v>
      </c>
      <c r="N16" s="3">
        <v>1</v>
      </c>
    </row>
    <row r="18" spans="12:14">
      <c r="L18" s="7"/>
      <c r="M18" s="7"/>
      <c r="N18" s="7"/>
    </row>
    <row r="19" spans="12:14">
      <c r="L19" s="7"/>
      <c r="M19" s="7"/>
      <c r="N19" s="7"/>
    </row>
    <row r="20" spans="12:14">
      <c r="L20" s="7"/>
      <c r="M20" s="7"/>
      <c r="N20" s="7"/>
    </row>
    <row r="21" spans="12:14">
      <c r="L21" s="7"/>
      <c r="M21" s="7"/>
      <c r="N21" s="7"/>
    </row>
    <row r="22" spans="12:14">
      <c r="L22" s="7"/>
      <c r="M22" s="7"/>
      <c r="N22" s="7"/>
    </row>
    <row r="23" spans="12:14">
      <c r="L23" s="7"/>
      <c r="M23" s="7"/>
      <c r="N23" s="7"/>
    </row>
    <row r="24" spans="12:14">
      <c r="L24" s="7"/>
      <c r="M24" s="7"/>
      <c r="N24" s="7"/>
    </row>
    <row r="25" spans="12:14">
      <c r="L25" s="7"/>
      <c r="M25" s="7"/>
      <c r="N25" s="7"/>
    </row>
    <row r="26" spans="12:14">
      <c r="L26" s="7"/>
      <c r="M26" s="7"/>
      <c r="N26" s="7"/>
    </row>
    <row r="27" spans="12:14">
      <c r="L27" s="7"/>
      <c r="M27" s="7"/>
      <c r="N27" s="7"/>
    </row>
    <row r="28" spans="12:14">
      <c r="L28" s="7"/>
      <c r="M28" s="7"/>
      <c r="N28" s="7"/>
    </row>
    <row r="29" spans="12:14">
      <c r="L29" s="7"/>
      <c r="M29" s="7"/>
      <c r="N29" s="7"/>
    </row>
    <row r="30" spans="12:14">
      <c r="L30" s="7"/>
      <c r="M30" s="7"/>
      <c r="N30" s="7"/>
    </row>
    <row r="31" spans="12:14">
      <c r="L31" s="7"/>
      <c r="M31" s="7"/>
      <c r="N31" s="7"/>
    </row>
    <row r="32" spans="12:14">
      <c r="L32" s="26" t="s">
        <v>21</v>
      </c>
      <c r="M32" s="27" t="s">
        <v>22</v>
      </c>
      <c r="N32" s="28"/>
    </row>
    <row r="33" spans="12:14">
      <c r="L33" s="28"/>
      <c r="M33" s="28"/>
      <c r="N33" s="28"/>
    </row>
    <row r="34" spans="12:14">
      <c r="L34" s="29" t="s">
        <v>23</v>
      </c>
      <c r="M34" s="27" t="s">
        <v>24</v>
      </c>
      <c r="N34" s="28"/>
    </row>
    <row r="36" spans="12:14">
      <c r="L36" s="21"/>
      <c r="M36" s="21"/>
      <c r="N36" s="21"/>
    </row>
    <row r="37" spans="12:14">
      <c r="L37" s="21"/>
      <c r="M37" s="21"/>
      <c r="N37" s="21"/>
    </row>
    <row r="38" spans="12:14">
      <c r="L38" s="21"/>
      <c r="M38" s="21"/>
      <c r="N38" s="21"/>
    </row>
    <row r="39" spans="12:14">
      <c r="L39" s="21"/>
      <c r="M39" s="21"/>
      <c r="N39" s="21"/>
    </row>
    <row r="40" spans="12:14">
      <c r="L40" s="21"/>
      <c r="M40" s="21"/>
      <c r="N40" s="21"/>
    </row>
    <row r="41" spans="12:14">
      <c r="L41" s="21"/>
      <c r="M41" s="21"/>
      <c r="N41" s="21"/>
    </row>
    <row r="42" spans="12:14">
      <c r="L42" s="21"/>
      <c r="M42" s="21"/>
      <c r="N42" s="21"/>
    </row>
    <row r="43" spans="12:14">
      <c r="L43" s="21"/>
      <c r="M43" s="21"/>
      <c r="N43" s="21"/>
    </row>
    <row r="44" spans="12:14">
      <c r="L44" s="21"/>
      <c r="M44" s="21"/>
      <c r="N44" s="21"/>
    </row>
    <row r="45" spans="12:14">
      <c r="L45" s="21"/>
      <c r="M45" s="21"/>
      <c r="N45" s="21"/>
    </row>
    <row r="46" spans="12:14">
      <c r="L46" s="21"/>
      <c r="M46" s="21"/>
      <c r="N46" s="21"/>
    </row>
    <row r="47" spans="12:14">
      <c r="L47" s="21"/>
      <c r="M47" s="21"/>
      <c r="N47" s="21"/>
    </row>
    <row r="48" spans="12:14">
      <c r="L48" s="21"/>
      <c r="M48" s="21"/>
      <c r="N48" s="21"/>
    </row>
    <row r="49" spans="12:14">
      <c r="L49" s="21"/>
      <c r="M49" s="21"/>
      <c r="N49" s="21"/>
    </row>
    <row r="50" spans="12:14">
      <c r="L50" s="22" t="s">
        <v>18</v>
      </c>
      <c r="M50" s="22"/>
      <c r="N50" s="22"/>
    </row>
    <row r="51" spans="12:14">
      <c r="L51" s="22" t="s">
        <v>19</v>
      </c>
      <c r="M51" s="22"/>
      <c r="N51" s="21"/>
    </row>
    <row r="52" spans="12:14">
      <c r="L52" s="23" t="s">
        <v>20</v>
      </c>
      <c r="M52" s="24"/>
      <c r="N52" s="21"/>
    </row>
  </sheetData>
  <sheetProtection password="C78D" sheet="1" objects="1" scenarios="1" selectLockedCells="1"/>
  <sortState ref="L6:L16">
    <sortCondition descending="1" ref="L16"/>
  </sortState>
  <hyperlinks>
    <hyperlink ref="L52" r:id="rId1"/>
  </hyperlinks>
  <pageMargins left="0.75" right="0.75" top="1" bottom="1" header="0.5" footer="0.5"/>
  <pageSetup paperSize="0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50"/>
  <sheetViews>
    <sheetView workbookViewId="0"/>
  </sheetViews>
  <sheetFormatPr baseColWidth="10" defaultRowHeight="15" x14ac:dyDescent="0"/>
  <sheetData>
    <row r="1" spans="1:77">
      <c r="AQ1">
        <f>Dashboard!N16</f>
        <v>1</v>
      </c>
      <c r="AR1">
        <f>Dashboard!N15</f>
        <v>1</v>
      </c>
      <c r="AS1">
        <f>Dashboard!N14</f>
        <v>1</v>
      </c>
      <c r="AT1">
        <f>Dashboard!N13</f>
        <v>1</v>
      </c>
      <c r="AU1">
        <f>Dashboard!N12</f>
        <v>1</v>
      </c>
      <c r="AV1">
        <f>Dashboard!N11</f>
        <v>1</v>
      </c>
      <c r="AW1">
        <f>Dashboard!N10</f>
        <v>1</v>
      </c>
      <c r="AX1">
        <f>Dashboard!N9</f>
        <v>1</v>
      </c>
      <c r="AY1">
        <f>Dashboard!N8</f>
        <v>1</v>
      </c>
      <c r="AZ1">
        <f>Dashboard!N7</f>
        <v>1</v>
      </c>
      <c r="BA1">
        <f>Dashboard!N6</f>
        <v>1</v>
      </c>
    </row>
    <row r="2" spans="1:77" s="4" customFormat="1">
      <c r="C2" s="4" t="s">
        <v>0</v>
      </c>
      <c r="E2" s="4">
        <v>0</v>
      </c>
      <c r="F2" s="4">
        <v>10</v>
      </c>
      <c r="G2" s="4">
        <v>20</v>
      </c>
      <c r="H2" s="4">
        <v>30</v>
      </c>
      <c r="I2" s="4">
        <v>40</v>
      </c>
      <c r="J2" s="4">
        <v>50</v>
      </c>
      <c r="K2" s="4">
        <v>60</v>
      </c>
      <c r="L2" s="4">
        <v>70</v>
      </c>
      <c r="M2" s="4">
        <v>80</v>
      </c>
      <c r="N2" s="4">
        <v>90</v>
      </c>
      <c r="O2" s="4">
        <v>100</v>
      </c>
      <c r="Q2" s="4">
        <v>0</v>
      </c>
      <c r="R2" s="4">
        <v>10</v>
      </c>
      <c r="S2" s="4">
        <v>20</v>
      </c>
      <c r="T2" s="4">
        <v>30</v>
      </c>
      <c r="U2" s="4">
        <v>40</v>
      </c>
      <c r="V2" s="4">
        <v>50</v>
      </c>
      <c r="W2" s="4">
        <v>60</v>
      </c>
      <c r="X2" s="4">
        <v>70</v>
      </c>
      <c r="Y2" s="4">
        <v>80</v>
      </c>
      <c r="Z2" s="4">
        <v>90</v>
      </c>
      <c r="AA2" s="4">
        <v>100</v>
      </c>
      <c r="AC2" s="4">
        <f>Dashboard!$N$2</f>
        <v>8</v>
      </c>
      <c r="AE2" s="4">
        <v>0</v>
      </c>
      <c r="AF2" s="4">
        <v>10</v>
      </c>
      <c r="AG2" s="4">
        <v>20</v>
      </c>
      <c r="AH2" s="4">
        <v>30</v>
      </c>
      <c r="AI2" s="4">
        <v>40</v>
      </c>
      <c r="AJ2" s="4">
        <v>50</v>
      </c>
      <c r="AK2" s="4">
        <v>60</v>
      </c>
      <c r="AL2" s="4">
        <v>70</v>
      </c>
      <c r="AM2" s="4">
        <v>80</v>
      </c>
      <c r="AN2" s="4">
        <v>90</v>
      </c>
      <c r="AO2" s="4">
        <v>100</v>
      </c>
      <c r="AQ2" s="4">
        <v>0</v>
      </c>
      <c r="AR2" s="4">
        <v>10</v>
      </c>
      <c r="AS2" s="4">
        <v>20</v>
      </c>
      <c r="AT2" s="4">
        <v>30</v>
      </c>
      <c r="AU2" s="4">
        <v>40</v>
      </c>
      <c r="AV2" s="4">
        <v>50</v>
      </c>
      <c r="AW2" s="4">
        <v>60</v>
      </c>
      <c r="AX2" s="4">
        <v>70</v>
      </c>
      <c r="AY2" s="4">
        <v>80</v>
      </c>
      <c r="AZ2" s="4">
        <v>90</v>
      </c>
      <c r="BA2" s="4">
        <v>100</v>
      </c>
      <c r="BC2" s="4">
        <v>0</v>
      </c>
      <c r="BD2" s="4">
        <v>10</v>
      </c>
      <c r="BE2" s="4">
        <v>20</v>
      </c>
      <c r="BF2" s="4">
        <v>30</v>
      </c>
      <c r="BG2" s="4">
        <v>40</v>
      </c>
      <c r="BH2" s="4">
        <v>50</v>
      </c>
      <c r="BI2" s="4">
        <v>60</v>
      </c>
      <c r="BJ2" s="4">
        <v>70</v>
      </c>
      <c r="BK2" s="4">
        <v>80</v>
      </c>
      <c r="BL2" s="4">
        <v>90</v>
      </c>
      <c r="BM2" s="4">
        <v>100</v>
      </c>
      <c r="BO2" s="4">
        <v>0</v>
      </c>
      <c r="BP2" s="4">
        <v>10</v>
      </c>
      <c r="BQ2" s="4">
        <v>20</v>
      </c>
      <c r="BR2" s="4">
        <v>30</v>
      </c>
      <c r="BS2" s="4">
        <v>40</v>
      </c>
      <c r="BT2" s="4">
        <v>50</v>
      </c>
      <c r="BU2" s="4">
        <v>60</v>
      </c>
      <c r="BV2" s="4">
        <v>70</v>
      </c>
      <c r="BW2" s="4">
        <v>80</v>
      </c>
      <c r="BX2" s="4">
        <v>90</v>
      </c>
      <c r="BY2" s="4">
        <v>100</v>
      </c>
    </row>
    <row r="4" spans="1:77">
      <c r="B4">
        <v>0</v>
      </c>
      <c r="C4" s="1">
        <v>20</v>
      </c>
      <c r="E4">
        <v>76.698843799290188</v>
      </c>
      <c r="F4">
        <v>83.811255865714259</v>
      </c>
      <c r="G4">
        <v>89.608126296911152</v>
      </c>
      <c r="H4">
        <v>94.86540139361901</v>
      </c>
      <c r="I4">
        <v>99.8624670040534</v>
      </c>
      <c r="J4">
        <v>104.72453749140939</v>
      </c>
      <c r="K4">
        <v>109.51394061998411</v>
      </c>
      <c r="L4">
        <v>114.26345264639222</v>
      </c>
      <c r="M4">
        <v>118.99083087639197</v>
      </c>
      <c r="N4">
        <v>123.70585524248872</v>
      </c>
      <c r="O4">
        <v>128.41396162297832</v>
      </c>
      <c r="Q4">
        <v>6711.2150889712393</v>
      </c>
      <c r="R4">
        <v>4849.6182411413438</v>
      </c>
      <c r="S4">
        <v>3001.9557434132425</v>
      </c>
      <c r="T4">
        <v>1743.0583151956018</v>
      </c>
      <c r="U4">
        <v>981.18921099139584</v>
      </c>
      <c r="V4">
        <v>543.48414148459756</v>
      </c>
      <c r="W4">
        <v>298.43035188632314</v>
      </c>
      <c r="X4">
        <v>163.08844125852562</v>
      </c>
      <c r="Y4">
        <v>88.889592242500711</v>
      </c>
      <c r="Z4">
        <v>48.376585434385809</v>
      </c>
      <c r="AA4">
        <v>26.306261476089215</v>
      </c>
      <c r="AC4">
        <f>INDEX(Q4:AA4,,$AC$2)^Dashboard!$M$2</f>
        <v>163.08844125852562</v>
      </c>
      <c r="AE4">
        <f t="shared" ref="AE4:AE32" si="0">Q4/$AC4</f>
        <v>41.150770938651078</v>
      </c>
      <c r="AF4">
        <f t="shared" ref="AF4:AF32" si="1">R4/$AC4</f>
        <v>29.736124790436826</v>
      </c>
      <c r="AG4">
        <f t="shared" ref="AG4:AG32" si="2">S4/$AC4</f>
        <v>18.406919094006071</v>
      </c>
      <c r="AH4">
        <f t="shared" ref="AH4:AH32" si="3">T4/$AC4</f>
        <v>10.687810256476295</v>
      </c>
      <c r="AI4">
        <f t="shared" ref="AI4:AI32" si="4">U4/$AC4</f>
        <v>6.0163013602909343</v>
      </c>
      <c r="AJ4">
        <f t="shared" ref="AJ4:AJ32" si="5">V4/$AC4</f>
        <v>3.3324504010868172</v>
      </c>
      <c r="AK4">
        <f t="shared" ref="AK4:AK32" si="6">W4/$AC4</f>
        <v>1.8298681965649259</v>
      </c>
      <c r="AL4">
        <f t="shared" ref="AL4:AL32" si="7">X4/$AC4</f>
        <v>1</v>
      </c>
      <c r="AM4">
        <f t="shared" ref="AM4:AM32" si="8">Y4/$AC4</f>
        <v>0.54503919196575135</v>
      </c>
      <c r="AN4">
        <f t="shared" ref="AN4:AN32" si="9">Z4/$AC4</f>
        <v>0.29662792201011901</v>
      </c>
      <c r="AO4">
        <f t="shared" ref="AO4:AO32" si="10">AA4/$AC4</f>
        <v>0.16130058803118291</v>
      </c>
      <c r="AQ4">
        <f>IF(AQ$1=1,20*LOG(AE4),NA())</f>
        <v>32.287559518190918</v>
      </c>
      <c r="AR4">
        <f t="shared" ref="AR4:BA4" si="11">IF(AR$1=1,20*LOG(AF4),NA())</f>
        <v>29.465687412980447</v>
      </c>
      <c r="AS4">
        <f t="shared" si="11"/>
        <v>25.299622068349162</v>
      </c>
      <c r="AT4">
        <f t="shared" si="11"/>
        <v>20.577774701100982</v>
      </c>
      <c r="AU4">
        <f t="shared" si="11"/>
        <v>15.586591644203146</v>
      </c>
      <c r="AV4">
        <f t="shared" si="11"/>
        <v>10.455273885231193</v>
      </c>
      <c r="AW4">
        <f t="shared" si="11"/>
        <v>5.2483961818651901</v>
      </c>
      <c r="AX4">
        <f t="shared" si="11"/>
        <v>0</v>
      </c>
      <c r="AY4">
        <f t="shared" si="11"/>
        <v>-5.2714453584124943</v>
      </c>
      <c r="AZ4">
        <f t="shared" si="11"/>
        <v>-10.555759412466699</v>
      </c>
      <c r="BA4">
        <f t="shared" si="11"/>
        <v>-15.84728098721985</v>
      </c>
      <c r="BC4">
        <f>$AC4/Q4</f>
        <v>2.4300881300397335E-2</v>
      </c>
      <c r="BD4">
        <f t="shared" ref="BD4:BM4" si="12">$AC4/R4</f>
        <v>3.3629129789016797E-2</v>
      </c>
      <c r="BE4">
        <f t="shared" si="12"/>
        <v>5.4327396936602747E-2</v>
      </c>
      <c r="BF4">
        <f t="shared" si="12"/>
        <v>9.3564535297962326E-2</v>
      </c>
      <c r="BG4">
        <f t="shared" si="12"/>
        <v>0.1662150780212317</v>
      </c>
      <c r="BH4">
        <f t="shared" si="12"/>
        <v>0.30007948495613568</v>
      </c>
      <c r="BI4">
        <f t="shared" si="12"/>
        <v>0.54648744749880063</v>
      </c>
      <c r="BJ4">
        <f t="shared" si="12"/>
        <v>1</v>
      </c>
      <c r="BK4">
        <f t="shared" si="12"/>
        <v>1.8347304464351932</v>
      </c>
      <c r="BL4">
        <f t="shared" si="12"/>
        <v>3.3712267989588875</v>
      </c>
      <c r="BM4">
        <f t="shared" si="12"/>
        <v>6.1996054211946099</v>
      </c>
      <c r="BO4">
        <f>IF(AQ$1=1,20*LOG(BC4),NA())</f>
        <v>-32.287559518190918</v>
      </c>
      <c r="BP4">
        <f t="shared" ref="BP4:BY4" si="13">IF(AR$1=1,20*LOG(BD4),NA())</f>
        <v>-29.465687412980447</v>
      </c>
      <c r="BQ4">
        <f t="shared" si="13"/>
        <v>-25.299622068349162</v>
      </c>
      <c r="BR4">
        <f t="shared" si="13"/>
        <v>-20.577774701100978</v>
      </c>
      <c r="BS4">
        <f t="shared" si="13"/>
        <v>-15.586591644203146</v>
      </c>
      <c r="BT4">
        <f t="shared" si="13"/>
        <v>-10.455273885231195</v>
      </c>
      <c r="BU4">
        <f t="shared" si="13"/>
        <v>-5.2483961818651901</v>
      </c>
      <c r="BV4">
        <f t="shared" si="13"/>
        <v>0</v>
      </c>
      <c r="BW4">
        <f t="shared" si="13"/>
        <v>5.2714453584124934</v>
      </c>
      <c r="BX4">
        <f t="shared" si="13"/>
        <v>10.555759412466699</v>
      </c>
      <c r="BY4">
        <f t="shared" si="13"/>
        <v>15.84728098721985</v>
      </c>
    </row>
    <row r="5" spans="1:77">
      <c r="B5">
        <v>1</v>
      </c>
      <c r="C5" s="1">
        <v>25</v>
      </c>
      <c r="E5">
        <v>65.864414285341979</v>
      </c>
      <c r="F5">
        <v>75.83404722644994</v>
      </c>
      <c r="G5">
        <v>82.685490918644263</v>
      </c>
      <c r="H5">
        <v>88.53916316241056</v>
      </c>
      <c r="I5">
        <v>93.953591417470705</v>
      </c>
      <c r="J5">
        <v>99.149639344385818</v>
      </c>
      <c r="K5">
        <v>104.2306689911895</v>
      </c>
      <c r="L5">
        <v>109.24929097591721</v>
      </c>
      <c r="M5">
        <v>114.23350605510117</v>
      </c>
      <c r="N5">
        <v>119.19858488135641</v>
      </c>
      <c r="O5">
        <v>124.1529687905408</v>
      </c>
      <c r="Q5">
        <v>1927.8785980293369</v>
      </c>
      <c r="R5">
        <v>1935.7404288553914</v>
      </c>
      <c r="S5">
        <v>1352.9212444802561</v>
      </c>
      <c r="T5">
        <v>841.39515212341689</v>
      </c>
      <c r="U5">
        <v>496.94575461427979</v>
      </c>
      <c r="V5">
        <v>286.05001101435386</v>
      </c>
      <c r="W5">
        <v>162.43492399833607</v>
      </c>
      <c r="X5">
        <v>91.561963723937581</v>
      </c>
      <c r="Y5">
        <v>51.402551033258973</v>
      </c>
      <c r="Z5">
        <v>28.791990691310115</v>
      </c>
      <c r="AA5">
        <v>16.106808340909215</v>
      </c>
      <c r="AC5">
        <f>INDEX(Q5:AA5,,$AC$2)^Dashboard!$M$2</f>
        <v>91.561963723937581</v>
      </c>
      <c r="AE5">
        <f t="shared" si="0"/>
        <v>21.055452718794413</v>
      </c>
      <c r="AF5">
        <f t="shared" si="1"/>
        <v>21.141316220474632</v>
      </c>
      <c r="AG5">
        <f t="shared" si="2"/>
        <v>14.776018222581589</v>
      </c>
      <c r="AH5">
        <f t="shared" si="3"/>
        <v>9.189352411228878</v>
      </c>
      <c r="AI5">
        <f t="shared" si="4"/>
        <v>5.4274256951564306</v>
      </c>
      <c r="AJ5">
        <f t="shared" si="5"/>
        <v>3.1241139811811411</v>
      </c>
      <c r="AK5">
        <f t="shared" si="6"/>
        <v>1.7740436901078582</v>
      </c>
      <c r="AL5">
        <f t="shared" si="7"/>
        <v>1</v>
      </c>
      <c r="AM5">
        <f t="shared" si="8"/>
        <v>0.56139633689202428</v>
      </c>
      <c r="AN5">
        <f t="shared" si="9"/>
        <v>0.31445361720418036</v>
      </c>
      <c r="AO5">
        <f t="shared" si="10"/>
        <v>0.17591156508473088</v>
      </c>
      <c r="AQ5">
        <f t="shared" ref="AQ5:AQ32" si="14">IF(AQ$1=1,20*LOG(AE5),NA())</f>
        <v>26.467291674717735</v>
      </c>
      <c r="AR5">
        <f t="shared" ref="AR5:AR32" si="15">IF(AR$1=1,20*LOG(AF5),NA())</f>
        <v>26.502640444191144</v>
      </c>
      <c r="AS5">
        <f t="shared" ref="AS5:AS32" si="16">IF(AS$1=1,20*LOG(AG5),NA())</f>
        <v>23.391148360557278</v>
      </c>
      <c r="AT5">
        <f t="shared" ref="AT5:AT32" si="17">IF(AT$1=1,20*LOG(AH5),NA())</f>
        <v>19.265698140367537</v>
      </c>
      <c r="AU5">
        <f t="shared" ref="AU5:AU32" si="18">IF(AU$1=1,20*LOG(AI5),NA())</f>
        <v>14.691877728095475</v>
      </c>
      <c r="AV5">
        <f t="shared" ref="AV5:AV32" si="19">IF(AV$1=1,20*LOG(AJ5),NA())</f>
        <v>9.8945374086826359</v>
      </c>
      <c r="AW5">
        <f t="shared" ref="AW5:AW32" si="20">IF(AW$1=1,20*LOG(AK5),NA())</f>
        <v>4.9792862235456035</v>
      </c>
      <c r="AX5">
        <f t="shared" ref="AX5:AX32" si="21">IF(AX$1=1,20*LOG(AL5),NA())</f>
        <v>0</v>
      </c>
      <c r="AY5">
        <f t="shared" ref="AY5:AY32" si="22">IF(AY$1=1,20*LOG(AM5),NA())</f>
        <v>-5.0146085092282675</v>
      </c>
      <c r="AZ5">
        <f t="shared" ref="AZ5:AZ32" si="23">IF(AZ$1=1,20*LOG(AN5),NA())</f>
        <v>-10.048868103123993</v>
      </c>
      <c r="BA5">
        <f t="shared" ref="BA5:BA32" si="24">IF(BA$1=1,20*LOG(AO5),NA())</f>
        <v>-15.094112149182354</v>
      </c>
      <c r="BC5">
        <f t="shared" ref="BC5:BC32" si="25">$AC5/Q5</f>
        <v>4.749363565606856E-2</v>
      </c>
      <c r="BD5">
        <f t="shared" ref="BD5:BD32" si="26">$AC5/R5</f>
        <v>4.730074464481708E-2</v>
      </c>
      <c r="BE5">
        <f t="shared" ref="BE5:BE32" si="27">$AC5/S5</f>
        <v>6.7677231100848306E-2</v>
      </c>
      <c r="BF5">
        <f t="shared" ref="BF5:BF32" si="28">$AC5/T5</f>
        <v>0.10882159647920951</v>
      </c>
      <c r="BG5">
        <f t="shared" ref="BG5:BG32" si="29">$AC5/U5</f>
        <v>0.18424941328859185</v>
      </c>
      <c r="BH5">
        <f t="shared" ref="BH5:BH32" si="30">$AC5/V5</f>
        <v>0.32009075405818826</v>
      </c>
      <c r="BI5">
        <f t="shared" ref="BI5:BI32" si="31">$AC5/W5</f>
        <v>0.5636839755277967</v>
      </c>
      <c r="BJ5">
        <f t="shared" ref="BJ5:BJ32" si="32">$AC5/X5</f>
        <v>1</v>
      </c>
      <c r="BK5">
        <f t="shared" ref="BK5:BK32" si="33">$AC5/Y5</f>
        <v>1.781272755601065</v>
      </c>
      <c r="BL5">
        <f t="shared" ref="BL5:BL32" si="34">$AC5/Z5</f>
        <v>3.1801192458558432</v>
      </c>
      <c r="BM5">
        <f t="shared" ref="BM5:BM32" si="35">$AC5/AA5</f>
        <v>5.6846745665546914</v>
      </c>
      <c r="BO5">
        <f t="shared" ref="BO5:BO32" si="36">IF(AQ$1=1,20*LOG(BC5),NA())</f>
        <v>-26.467291674717728</v>
      </c>
      <c r="BP5">
        <f t="shared" ref="BP5:BP32" si="37">IF(AR$1=1,20*LOG(BD5),NA())</f>
        <v>-26.502640444191144</v>
      </c>
      <c r="BQ5">
        <f t="shared" ref="BQ5:BQ32" si="38">IF(AS$1=1,20*LOG(BE5),NA())</f>
        <v>-23.391148360557278</v>
      </c>
      <c r="BR5">
        <f t="shared" ref="BR5:BR32" si="39">IF(AT$1=1,20*LOG(BF5),NA())</f>
        <v>-19.265698140367537</v>
      </c>
      <c r="BS5">
        <f t="shared" ref="BS5:BS32" si="40">IF(AU$1=1,20*LOG(BG5),NA())</f>
        <v>-14.691877728095475</v>
      </c>
      <c r="BT5">
        <f t="shared" ref="BT5:BT32" si="41">IF(AV$1=1,20*LOG(BH5),NA())</f>
        <v>-9.8945374086826359</v>
      </c>
      <c r="BU5">
        <f t="shared" ref="BU5:BU32" si="42">IF(AW$1=1,20*LOG(BI5),NA())</f>
        <v>-4.9792862235456035</v>
      </c>
      <c r="BV5">
        <f t="shared" ref="BV5:BV32" si="43">IF(AX$1=1,20*LOG(BJ5),NA())</f>
        <v>0</v>
      </c>
      <c r="BW5">
        <f t="shared" ref="BW5:BW32" si="44">IF(AY$1=1,20*LOG(BK5),NA())</f>
        <v>5.0146085092282675</v>
      </c>
      <c r="BX5">
        <f t="shared" ref="BX5:BX32" si="45">IF(AZ$1=1,20*LOG(BL5),NA())</f>
        <v>10.048868103123993</v>
      </c>
      <c r="BY5">
        <f t="shared" ref="BY5:BY32" si="46">IF(BA$1=1,20*LOG(BM5),NA())</f>
        <v>15.094112149182353</v>
      </c>
    </row>
    <row r="6" spans="1:77">
      <c r="A6">
        <v>1</v>
      </c>
      <c r="B6">
        <v>2</v>
      </c>
      <c r="C6" s="1">
        <v>31.5</v>
      </c>
      <c r="E6">
        <v>55.492695466208211</v>
      </c>
      <c r="F6">
        <v>68.297360704001051</v>
      </c>
      <c r="G6">
        <v>76.014018045324121</v>
      </c>
      <c r="H6">
        <v>82.377293724200996</v>
      </c>
      <c r="I6">
        <v>88.175689593696902</v>
      </c>
      <c r="J6">
        <v>93.699680129629854</v>
      </c>
      <c r="K6">
        <v>99.080799439814044</v>
      </c>
      <c r="L6">
        <v>104.38486729534553</v>
      </c>
      <c r="M6">
        <v>109.64659443599894</v>
      </c>
      <c r="N6">
        <v>114.88481547422285</v>
      </c>
      <c r="O6">
        <v>120.10991263049183</v>
      </c>
      <c r="Q6">
        <v>584.10878915398746</v>
      </c>
      <c r="R6">
        <v>812.85446280655253</v>
      </c>
      <c r="S6">
        <v>627.62303222921582</v>
      </c>
      <c r="T6">
        <v>413.91058564294627</v>
      </c>
      <c r="U6">
        <v>255.51352510751752</v>
      </c>
      <c r="V6">
        <v>152.73691277290618</v>
      </c>
      <c r="W6">
        <v>89.781308778548762</v>
      </c>
      <c r="X6">
        <v>52.29906376196179</v>
      </c>
      <c r="Y6">
        <v>30.313710028758823</v>
      </c>
      <c r="Z6">
        <v>17.521981718436503</v>
      </c>
      <c r="AA6">
        <v>10.112456883648029</v>
      </c>
      <c r="AC6">
        <f>INDEX(Q6:AA6,,$AC$2)^Dashboard!$M$2</f>
        <v>52.29906376196179</v>
      </c>
      <c r="AE6">
        <f t="shared" si="0"/>
        <v>11.168628023869561</v>
      </c>
      <c r="AF6">
        <f t="shared" si="1"/>
        <v>15.542428570160345</v>
      </c>
      <c r="AG6">
        <f t="shared" si="2"/>
        <v>12.000655214132136</v>
      </c>
      <c r="AH6">
        <f t="shared" si="3"/>
        <v>7.9143020136431614</v>
      </c>
      <c r="AI6">
        <f t="shared" si="4"/>
        <v>4.8856233119293027</v>
      </c>
      <c r="AJ6">
        <f t="shared" si="5"/>
        <v>2.920452141707266</v>
      </c>
      <c r="AK6">
        <f t="shared" si="6"/>
        <v>1.7166905546758295</v>
      </c>
      <c r="AL6">
        <f t="shared" si="7"/>
        <v>1</v>
      </c>
      <c r="AM6">
        <f t="shared" si="8"/>
        <v>0.57962242243438822</v>
      </c>
      <c r="AN6">
        <f t="shared" si="9"/>
        <v>0.33503432868679017</v>
      </c>
      <c r="AO6">
        <f t="shared" si="10"/>
        <v>0.19335827749564863</v>
      </c>
      <c r="AQ6">
        <f t="shared" si="14"/>
        <v>20.959996536155636</v>
      </c>
      <c r="AR6">
        <f t="shared" si="15"/>
        <v>23.830377602313931</v>
      </c>
      <c r="AS6">
        <f t="shared" si="16"/>
        <v>21.584099167808816</v>
      </c>
      <c r="AT6">
        <f t="shared" si="17"/>
        <v>17.968252382729652</v>
      </c>
      <c r="AU6">
        <f t="shared" si="18"/>
        <v>13.778399584893339</v>
      </c>
      <c r="AV6">
        <f t="shared" si="19"/>
        <v>9.3090018744983478</v>
      </c>
      <c r="AW6">
        <f t="shared" si="20"/>
        <v>4.6938403527418169</v>
      </c>
      <c r="AX6">
        <f t="shared" si="21"/>
        <v>0</v>
      </c>
      <c r="AY6">
        <f t="shared" si="22"/>
        <v>-4.7370964477588302</v>
      </c>
      <c r="AZ6">
        <f t="shared" si="23"/>
        <v>-9.4982138296858807</v>
      </c>
      <c r="BA6">
        <f t="shared" si="24"/>
        <v>-14.272744628659641</v>
      </c>
      <c r="BC6">
        <f t="shared" si="25"/>
        <v>8.9536512261201892E-2</v>
      </c>
      <c r="BD6">
        <f t="shared" si="26"/>
        <v>6.4340009380508503E-2</v>
      </c>
      <c r="BE6">
        <f t="shared" si="27"/>
        <v>8.3328783483620647E-2</v>
      </c>
      <c r="BF6">
        <f t="shared" si="28"/>
        <v>0.12635353039044231</v>
      </c>
      <c r="BG6">
        <f t="shared" si="29"/>
        <v>0.20468217382995624</v>
      </c>
      <c r="BH6">
        <f t="shared" si="30"/>
        <v>0.34241273319254267</v>
      </c>
      <c r="BI6">
        <f t="shared" si="31"/>
        <v>0.58251616593115962</v>
      </c>
      <c r="BJ6">
        <f t="shared" si="32"/>
        <v>1</v>
      </c>
      <c r="BK6">
        <f t="shared" si="33"/>
        <v>1.725261068748936</v>
      </c>
      <c r="BL6">
        <f t="shared" si="34"/>
        <v>2.9847687665906584</v>
      </c>
      <c r="BM6">
        <f t="shared" si="35"/>
        <v>5.1717465264578815</v>
      </c>
      <c r="BO6">
        <f t="shared" si="36"/>
        <v>-20.959996536155636</v>
      </c>
      <c r="BP6">
        <f t="shared" si="37"/>
        <v>-23.830377602313938</v>
      </c>
      <c r="BQ6">
        <f t="shared" si="38"/>
        <v>-21.584099167808816</v>
      </c>
      <c r="BR6">
        <f t="shared" si="39"/>
        <v>-17.968252382729656</v>
      </c>
      <c r="BS6">
        <f t="shared" si="40"/>
        <v>-13.778399584893339</v>
      </c>
      <c r="BT6">
        <f t="shared" si="41"/>
        <v>-9.3090018744983478</v>
      </c>
      <c r="BU6">
        <f t="shared" si="42"/>
        <v>-4.6938403527418169</v>
      </c>
      <c r="BV6">
        <f t="shared" si="43"/>
        <v>0</v>
      </c>
      <c r="BW6">
        <f t="shared" si="44"/>
        <v>4.7370964477588302</v>
      </c>
      <c r="BX6">
        <f t="shared" si="45"/>
        <v>9.4982138296858807</v>
      </c>
      <c r="BY6">
        <f t="shared" si="46"/>
        <v>14.272744628659641</v>
      </c>
    </row>
    <row r="7" spans="1:77">
      <c r="B7">
        <v>3</v>
      </c>
      <c r="C7" s="1">
        <v>40</v>
      </c>
      <c r="E7">
        <v>46.02723677273044</v>
      </c>
      <c r="F7">
        <v>61.234695829866013</v>
      </c>
      <c r="G7">
        <v>69.657644073050392</v>
      </c>
      <c r="H7">
        <v>76.474327642521615</v>
      </c>
      <c r="I7">
        <v>82.639058295978998</v>
      </c>
      <c r="J7">
        <v>88.490763168242722</v>
      </c>
      <c r="K7">
        <v>94.18041597966554</v>
      </c>
      <c r="L7">
        <v>99.78293321427374</v>
      </c>
      <c r="M7">
        <v>105.33764551475063</v>
      </c>
      <c r="N7">
        <v>110.86584169995025</v>
      </c>
      <c r="O7">
        <v>116.37924075359831</v>
      </c>
      <c r="Q7">
        <v>196.43587535509923</v>
      </c>
      <c r="R7">
        <v>360.47865234852691</v>
      </c>
      <c r="S7">
        <v>301.91186027464721</v>
      </c>
      <c r="T7">
        <v>209.77717345411526</v>
      </c>
      <c r="U7">
        <v>135.07728680907468</v>
      </c>
      <c r="V7">
        <v>83.849052616693214</v>
      </c>
      <c r="W7">
        <v>51.070105967367603</v>
      </c>
      <c r="X7">
        <v>30.78911532279178</v>
      </c>
      <c r="Y7">
        <v>18.458297691273962</v>
      </c>
      <c r="Z7">
        <v>11.031499106884295</v>
      </c>
      <c r="AA7">
        <v>6.5814727743252224</v>
      </c>
      <c r="AC7">
        <f>INDEX(Q7:AA7,,$AC$2)^Dashboard!$M$2</f>
        <v>30.78911532279178</v>
      </c>
      <c r="AE7">
        <f t="shared" si="0"/>
        <v>6.3800428591622023</v>
      </c>
      <c r="AF7">
        <f t="shared" si="1"/>
        <v>11.707989936355235</v>
      </c>
      <c r="AG7">
        <f t="shared" si="2"/>
        <v>9.8057984813599237</v>
      </c>
      <c r="AH7">
        <f t="shared" si="3"/>
        <v>6.8133550202667488</v>
      </c>
      <c r="AI7">
        <f t="shared" si="4"/>
        <v>4.3871766172210576</v>
      </c>
      <c r="AJ7">
        <f t="shared" si="5"/>
        <v>2.7233342607484268</v>
      </c>
      <c r="AK7">
        <f t="shared" si="6"/>
        <v>1.658706508191313</v>
      </c>
      <c r="AL7">
        <f t="shared" si="7"/>
        <v>1</v>
      </c>
      <c r="AM7">
        <f t="shared" si="8"/>
        <v>0.59950724461414207</v>
      </c>
      <c r="AN7">
        <f t="shared" si="9"/>
        <v>0.358292175375308</v>
      </c>
      <c r="AO7">
        <f t="shared" si="10"/>
        <v>0.21375972337383978</v>
      </c>
      <c r="AQ7">
        <f t="shared" si="14"/>
        <v>16.09647192374965</v>
      </c>
      <c r="AR7">
        <f t="shared" si="15"/>
        <v>21.369646809250685</v>
      </c>
      <c r="AS7">
        <f t="shared" si="16"/>
        <v>19.829659276606872</v>
      </c>
      <c r="AT7">
        <f t="shared" si="17"/>
        <v>16.667220382122061</v>
      </c>
      <c r="AU7">
        <f t="shared" si="18"/>
        <v>12.843702368247234</v>
      </c>
      <c r="AV7">
        <f t="shared" si="19"/>
        <v>8.7020189941830104</v>
      </c>
      <c r="AW7">
        <f t="shared" si="20"/>
        <v>4.3953909736651022</v>
      </c>
      <c r="AX7">
        <f t="shared" si="21"/>
        <v>0</v>
      </c>
      <c r="AY7">
        <f t="shared" si="22"/>
        <v>-4.4441112879353453</v>
      </c>
      <c r="AZ7">
        <f t="shared" si="23"/>
        <v>-8.9152535228866867</v>
      </c>
      <c r="BA7">
        <f t="shared" si="24"/>
        <v>-13.401482424481374</v>
      </c>
      <c r="BC7">
        <f t="shared" si="25"/>
        <v>0.15673875898246167</v>
      </c>
      <c r="BD7">
        <f t="shared" si="26"/>
        <v>8.5411757734334529E-2</v>
      </c>
      <c r="BE7">
        <f t="shared" si="27"/>
        <v>0.10198047633764082</v>
      </c>
      <c r="BF7">
        <f t="shared" si="28"/>
        <v>0.14677057000925942</v>
      </c>
      <c r="BG7">
        <f t="shared" si="29"/>
        <v>0.22793702812753952</v>
      </c>
      <c r="BH7">
        <f t="shared" si="30"/>
        <v>0.3671969373767508</v>
      </c>
      <c r="BI7">
        <f t="shared" si="31"/>
        <v>0.6028794093841352</v>
      </c>
      <c r="BJ7">
        <f t="shared" si="32"/>
        <v>1</v>
      </c>
      <c r="BK7">
        <f t="shared" si="33"/>
        <v>1.6680365566618383</v>
      </c>
      <c r="BL7">
        <f t="shared" si="34"/>
        <v>2.791018249149618</v>
      </c>
      <c r="BM7">
        <f t="shared" si="35"/>
        <v>4.6781497665541112</v>
      </c>
      <c r="BO7">
        <f t="shared" si="36"/>
        <v>-16.09647192374965</v>
      </c>
      <c r="BP7">
        <f t="shared" si="37"/>
        <v>-21.369646809250685</v>
      </c>
      <c r="BQ7">
        <f t="shared" si="38"/>
        <v>-19.829659276606872</v>
      </c>
      <c r="BR7">
        <f t="shared" si="39"/>
        <v>-16.667220382122061</v>
      </c>
      <c r="BS7">
        <f t="shared" si="40"/>
        <v>-12.843702368247234</v>
      </c>
      <c r="BT7">
        <f t="shared" si="41"/>
        <v>-8.7020189941830104</v>
      </c>
      <c r="BU7">
        <f t="shared" si="42"/>
        <v>-4.3953909736651022</v>
      </c>
      <c r="BV7">
        <f t="shared" si="43"/>
        <v>0</v>
      </c>
      <c r="BW7">
        <f t="shared" si="44"/>
        <v>4.4441112879353444</v>
      </c>
      <c r="BX7">
        <f t="shared" si="45"/>
        <v>8.9152535228866867</v>
      </c>
      <c r="BY7">
        <f t="shared" si="46"/>
        <v>13.401482424481372</v>
      </c>
    </row>
    <row r="8" spans="1:77">
      <c r="B8">
        <v>4</v>
      </c>
      <c r="C8" s="1">
        <v>50</v>
      </c>
      <c r="E8">
        <v>38.210259214918558</v>
      </c>
      <c r="F8">
        <v>55.069370870010381</v>
      </c>
      <c r="G8">
        <v>64.060842960105973</v>
      </c>
      <c r="H8">
        <v>71.283360828423682</v>
      </c>
      <c r="I8">
        <v>77.795829280759037</v>
      </c>
      <c r="J8">
        <v>83.968927079294545</v>
      </c>
      <c r="K8">
        <v>89.966721656070504</v>
      </c>
      <c r="L8">
        <v>95.870363809149694</v>
      </c>
      <c r="M8">
        <v>101.72238343208294</v>
      </c>
      <c r="N8">
        <v>107.54577918503487</v>
      </c>
      <c r="O8">
        <v>113.35320461343933</v>
      </c>
      <c r="Q8">
        <v>79.867838044715668</v>
      </c>
      <c r="R8">
        <v>177.26104398889973</v>
      </c>
      <c r="S8">
        <v>158.50396056964618</v>
      </c>
      <c r="T8">
        <v>115.40108410644348</v>
      </c>
      <c r="U8">
        <v>77.342975845889228</v>
      </c>
      <c r="V8">
        <v>49.820301972586755</v>
      </c>
      <c r="W8">
        <v>31.439964197493268</v>
      </c>
      <c r="X8">
        <v>19.623150742198952</v>
      </c>
      <c r="Y8">
        <v>12.173866692215308</v>
      </c>
      <c r="Z8">
        <v>7.527164519593299</v>
      </c>
      <c r="AA8">
        <v>4.6453803878979514</v>
      </c>
      <c r="AC8">
        <f>INDEX(Q8:AA8,,$AC$2)^Dashboard!$M$2</f>
        <v>19.623150742198952</v>
      </c>
      <c r="AE8">
        <f t="shared" si="0"/>
        <v>4.0700822764900062</v>
      </c>
      <c r="AF8">
        <f t="shared" si="1"/>
        <v>9.0332610862385909</v>
      </c>
      <c r="AG8">
        <f t="shared" si="2"/>
        <v>8.0773960640677611</v>
      </c>
      <c r="AH8">
        <f t="shared" si="3"/>
        <v>5.8808641702108098</v>
      </c>
      <c r="AI8">
        <f t="shared" si="4"/>
        <v>3.9414147535220048</v>
      </c>
      <c r="AJ8">
        <f t="shared" si="5"/>
        <v>2.5388533486342642</v>
      </c>
      <c r="AK8">
        <f t="shared" si="6"/>
        <v>1.602187365858768</v>
      </c>
      <c r="AL8">
        <f t="shared" si="7"/>
        <v>1</v>
      </c>
      <c r="AM8">
        <f t="shared" si="8"/>
        <v>0.62038287592806396</v>
      </c>
      <c r="AN8">
        <f t="shared" si="9"/>
        <v>0.38358592962374666</v>
      </c>
      <c r="AO8">
        <f t="shared" si="10"/>
        <v>0.23672958786930229</v>
      </c>
      <c r="AQ8">
        <f t="shared" si="14"/>
        <v>12.192063771061822</v>
      </c>
      <c r="AR8">
        <f t="shared" si="15"/>
        <v>19.116891254519103</v>
      </c>
      <c r="AS8">
        <f t="shared" si="16"/>
        <v>18.145427568786506</v>
      </c>
      <c r="AT8">
        <f t="shared" si="17"/>
        <v>15.388822973148173</v>
      </c>
      <c r="AU8">
        <f t="shared" si="18"/>
        <v>11.913042758151311</v>
      </c>
      <c r="AV8">
        <f t="shared" si="19"/>
        <v>8.0927523103588772</v>
      </c>
      <c r="AW8">
        <f t="shared" si="20"/>
        <v>4.0942660551941152</v>
      </c>
      <c r="AX8">
        <f t="shared" si="21"/>
        <v>0</v>
      </c>
      <c r="AY8">
        <f t="shared" si="22"/>
        <v>-4.1468039654789921</v>
      </c>
      <c r="AZ8">
        <f t="shared" si="23"/>
        <v>-8.3227466326780171</v>
      </c>
      <c r="BA8">
        <f t="shared" si="24"/>
        <v>-12.514949159516306</v>
      </c>
      <c r="BC8">
        <f t="shared" si="25"/>
        <v>0.24569527888325365</v>
      </c>
      <c r="BD8">
        <f t="shared" si="26"/>
        <v>0.11070199238715854</v>
      </c>
      <c r="BE8">
        <f t="shared" si="27"/>
        <v>0.12380227390959481</v>
      </c>
      <c r="BF8">
        <f t="shared" si="28"/>
        <v>0.17004303637302903</v>
      </c>
      <c r="BG8">
        <f t="shared" si="29"/>
        <v>0.25371600365234614</v>
      </c>
      <c r="BH8">
        <f t="shared" si="30"/>
        <v>0.39387859898955335</v>
      </c>
      <c r="BI8">
        <f t="shared" si="31"/>
        <v>0.62414672672443816</v>
      </c>
      <c r="BJ8">
        <f t="shared" si="32"/>
        <v>1</v>
      </c>
      <c r="BK8">
        <f t="shared" si="33"/>
        <v>1.6119078053275513</v>
      </c>
      <c r="BL8">
        <f t="shared" si="34"/>
        <v>2.6069777923837929</v>
      </c>
      <c r="BM8">
        <f t="shared" si="35"/>
        <v>4.2242290412472521</v>
      </c>
      <c r="BO8">
        <f t="shared" si="36"/>
        <v>-12.192063771061822</v>
      </c>
      <c r="BP8">
        <f t="shared" si="37"/>
        <v>-19.116891254519103</v>
      </c>
      <c r="BQ8">
        <f t="shared" si="38"/>
        <v>-18.145427568786506</v>
      </c>
      <c r="BR8">
        <f t="shared" si="39"/>
        <v>-15.388822973148173</v>
      </c>
      <c r="BS8">
        <f t="shared" si="40"/>
        <v>-11.913042758151311</v>
      </c>
      <c r="BT8">
        <f t="shared" si="41"/>
        <v>-8.0927523103588772</v>
      </c>
      <c r="BU8">
        <f t="shared" si="42"/>
        <v>-4.0942660551941161</v>
      </c>
      <c r="BV8">
        <f t="shared" si="43"/>
        <v>0</v>
      </c>
      <c r="BW8">
        <f t="shared" si="44"/>
        <v>4.146803965478993</v>
      </c>
      <c r="BX8">
        <f t="shared" si="45"/>
        <v>8.3227466326780171</v>
      </c>
      <c r="BY8">
        <f t="shared" si="46"/>
        <v>12.514949159516304</v>
      </c>
    </row>
    <row r="9" spans="1:77">
      <c r="A9">
        <v>2</v>
      </c>
      <c r="B9">
        <v>5</v>
      </c>
      <c r="C9" s="1">
        <v>63</v>
      </c>
      <c r="E9">
        <v>31.464727783119272</v>
      </c>
      <c r="F9">
        <v>49.120988949659726</v>
      </c>
      <c r="G9">
        <v>58.597415958647851</v>
      </c>
      <c r="H9">
        <v>66.218751088696592</v>
      </c>
      <c r="I9">
        <v>73.094115917587942</v>
      </c>
      <c r="J9">
        <v>79.612678916739796</v>
      </c>
      <c r="K9">
        <v>85.946868871545192</v>
      </c>
      <c r="L9">
        <v>92.182016792382186</v>
      </c>
      <c r="M9">
        <v>98.362855844237046</v>
      </c>
      <c r="N9">
        <v>104.5135798391741</v>
      </c>
      <c r="O9">
        <v>110.64750100809012</v>
      </c>
      <c r="Q9">
        <v>36.736295266029856</v>
      </c>
      <c r="R9">
        <v>89.370503925682527</v>
      </c>
      <c r="S9">
        <v>84.502346424538203</v>
      </c>
      <c r="T9">
        <v>64.413871375127755</v>
      </c>
      <c r="U9">
        <v>45.012715107791742</v>
      </c>
      <c r="V9">
        <v>30.171294739931177</v>
      </c>
      <c r="W9">
        <v>19.791987298878379</v>
      </c>
      <c r="X9">
        <v>12.833685407523708</v>
      </c>
      <c r="Y9">
        <v>8.2689842054299483</v>
      </c>
      <c r="Z9">
        <v>5.3091065465054719</v>
      </c>
      <c r="AA9">
        <v>3.4020140416381648</v>
      </c>
      <c r="AC9">
        <f>INDEX(Q9:AA9,,$AC$2)^Dashboard!$M$2</f>
        <v>12.833685407523708</v>
      </c>
      <c r="AE9">
        <f t="shared" si="0"/>
        <v>2.8624899317302352</v>
      </c>
      <c r="AF9">
        <f t="shared" si="1"/>
        <v>6.9637443250158952</v>
      </c>
      <c r="AG9">
        <f t="shared" si="2"/>
        <v>6.5844177834528317</v>
      </c>
      <c r="AH9">
        <f t="shared" si="3"/>
        <v>5.0191250081107119</v>
      </c>
      <c r="AI9">
        <f t="shared" si="4"/>
        <v>3.5073880711929544</v>
      </c>
      <c r="AJ9">
        <f t="shared" si="5"/>
        <v>2.350945483067814</v>
      </c>
      <c r="AK9">
        <f t="shared" si="6"/>
        <v>1.5421904675390741</v>
      </c>
      <c r="AL9">
        <f t="shared" si="7"/>
        <v>1</v>
      </c>
      <c r="AM9">
        <f t="shared" si="8"/>
        <v>0.64431875512409564</v>
      </c>
      <c r="AN9">
        <f t="shared" si="9"/>
        <v>0.41368526482603546</v>
      </c>
      <c r="AO9">
        <f t="shared" si="10"/>
        <v>0.26508473081658562</v>
      </c>
      <c r="AQ9">
        <f t="shared" si="14"/>
        <v>9.1348793560300425</v>
      </c>
      <c r="AR9">
        <f t="shared" si="15"/>
        <v>16.856856350935953</v>
      </c>
      <c r="AS9">
        <f t="shared" si="16"/>
        <v>16.370347584095892</v>
      </c>
      <c r="AT9">
        <f t="shared" si="17"/>
        <v>14.012560250188589</v>
      </c>
      <c r="AU9">
        <f t="shared" si="18"/>
        <v>10.899676411747725</v>
      </c>
      <c r="AV9">
        <f t="shared" si="19"/>
        <v>7.424851164571634</v>
      </c>
      <c r="AW9">
        <f t="shared" si="20"/>
        <v>3.7627602874363091</v>
      </c>
      <c r="AX9">
        <f t="shared" si="21"/>
        <v>0</v>
      </c>
      <c r="AY9">
        <f t="shared" si="22"/>
        <v>-3.8179845365573764</v>
      </c>
      <c r="AZ9">
        <f t="shared" si="23"/>
        <v>-7.6665989617712862</v>
      </c>
      <c r="BA9">
        <f t="shared" si="24"/>
        <v>-11.532305748098013</v>
      </c>
      <c r="BC9">
        <f t="shared" si="25"/>
        <v>0.34934620692117119</v>
      </c>
      <c r="BD9">
        <f t="shared" si="26"/>
        <v>0.14360090682934679</v>
      </c>
      <c r="BE9">
        <f t="shared" si="27"/>
        <v>0.1518737165361955</v>
      </c>
      <c r="BF9">
        <f t="shared" si="28"/>
        <v>0.19923791465325902</v>
      </c>
      <c r="BG9">
        <f t="shared" si="29"/>
        <v>0.28511244826691617</v>
      </c>
      <c r="BH9">
        <f t="shared" si="30"/>
        <v>0.42536077812194623</v>
      </c>
      <c r="BI9">
        <f t="shared" si="31"/>
        <v>0.64842833686797074</v>
      </c>
      <c r="BJ9">
        <f t="shared" si="32"/>
        <v>1</v>
      </c>
      <c r="BK9">
        <f t="shared" si="33"/>
        <v>1.5520268377216493</v>
      </c>
      <c r="BL9">
        <f t="shared" si="34"/>
        <v>2.4172966383526471</v>
      </c>
      <c r="BM9">
        <f t="shared" si="35"/>
        <v>3.7723787293199798</v>
      </c>
      <c r="BO9">
        <f t="shared" si="36"/>
        <v>-9.1348793560300443</v>
      </c>
      <c r="BP9">
        <f t="shared" si="37"/>
        <v>-16.856856350935953</v>
      </c>
      <c r="BQ9">
        <f t="shared" si="38"/>
        <v>-16.370347584095892</v>
      </c>
      <c r="BR9">
        <f t="shared" si="39"/>
        <v>-14.012560250188589</v>
      </c>
      <c r="BS9">
        <f t="shared" si="40"/>
        <v>-10.899676411747723</v>
      </c>
      <c r="BT9">
        <f t="shared" si="41"/>
        <v>-7.4248511645716322</v>
      </c>
      <c r="BU9">
        <f t="shared" si="42"/>
        <v>-3.7627602874363086</v>
      </c>
      <c r="BV9">
        <f t="shared" si="43"/>
        <v>0</v>
      </c>
      <c r="BW9">
        <f t="shared" si="44"/>
        <v>3.817984536557375</v>
      </c>
      <c r="BX9">
        <f t="shared" si="45"/>
        <v>7.6665989617712871</v>
      </c>
      <c r="BY9">
        <f t="shared" si="46"/>
        <v>11.532305748098015</v>
      </c>
    </row>
    <row r="10" spans="1:77">
      <c r="B10">
        <v>6</v>
      </c>
      <c r="C10" s="1">
        <v>80</v>
      </c>
      <c r="E10">
        <v>25.595610249887429</v>
      </c>
      <c r="F10">
        <v>43.352839107524701</v>
      </c>
      <c r="G10">
        <v>53.237375900789402</v>
      </c>
      <c r="H10">
        <v>61.245182520990738</v>
      </c>
      <c r="I10">
        <v>68.490089644070181</v>
      </c>
      <c r="J10">
        <v>75.368469715319904</v>
      </c>
      <c r="K10">
        <v>82.057041999850355</v>
      </c>
      <c r="L10">
        <v>88.643538058551826</v>
      </c>
      <c r="M10">
        <v>95.174027491446409</v>
      </c>
      <c r="N10">
        <v>101.67345007193721</v>
      </c>
      <c r="O10">
        <v>108.15553555574448</v>
      </c>
      <c r="Q10">
        <v>18.691298806807186</v>
      </c>
      <c r="R10">
        <v>46.003059354743193</v>
      </c>
      <c r="S10">
        <v>45.589703270982305</v>
      </c>
      <c r="T10">
        <v>36.332976114108085</v>
      </c>
      <c r="U10">
        <v>26.493168162115705</v>
      </c>
      <c r="V10">
        <v>18.509022670808005</v>
      </c>
      <c r="W10">
        <v>12.647306978885512</v>
      </c>
      <c r="X10">
        <v>8.5394018757737165</v>
      </c>
      <c r="Y10">
        <v>5.728102025311796</v>
      </c>
      <c r="Z10">
        <v>3.8283792420307168</v>
      </c>
      <c r="AA10">
        <v>2.5535115652972431</v>
      </c>
      <c r="AC10">
        <f>INDEX(Q10:AA10,,$AC$2)^Dashboard!$M$2</f>
        <v>8.5394018757737165</v>
      </c>
      <c r="AE10">
        <f t="shared" si="0"/>
        <v>2.1888299764687735</v>
      </c>
      <c r="AF10">
        <f t="shared" si="1"/>
        <v>5.3871524052819053</v>
      </c>
      <c r="AG10">
        <f t="shared" si="2"/>
        <v>5.3387466633137732</v>
      </c>
      <c r="AH10">
        <f t="shared" si="3"/>
        <v>4.2547448454422483</v>
      </c>
      <c r="AI10">
        <f t="shared" si="4"/>
        <v>3.1024618055834594</v>
      </c>
      <c r="AJ10">
        <f t="shared" si="5"/>
        <v>2.1674846716510792</v>
      </c>
      <c r="AK10">
        <f t="shared" si="6"/>
        <v>1.4810530248922846</v>
      </c>
      <c r="AL10">
        <f t="shared" si="7"/>
        <v>1</v>
      </c>
      <c r="AM10">
        <f t="shared" si="8"/>
        <v>0.67078492248531152</v>
      </c>
      <c r="AN10">
        <f t="shared" si="9"/>
        <v>0.44831936682729839</v>
      </c>
      <c r="AO10">
        <f t="shared" si="10"/>
        <v>0.29902698133244621</v>
      </c>
      <c r="AQ10">
        <f t="shared" si="14"/>
        <v>6.8042405566285558</v>
      </c>
      <c r="AR10">
        <f t="shared" si="15"/>
        <v>14.627185242631288</v>
      </c>
      <c r="AS10">
        <f t="shared" si="16"/>
        <v>14.548786260067804</v>
      </c>
      <c r="AT10">
        <f t="shared" si="17"/>
        <v>12.577470416313099</v>
      </c>
      <c r="AU10">
        <f t="shared" si="18"/>
        <v>9.8341288720603277</v>
      </c>
      <c r="AV10">
        <f t="shared" si="19"/>
        <v>6.7191206969821025</v>
      </c>
      <c r="AW10">
        <f t="shared" si="20"/>
        <v>3.4114121495718308</v>
      </c>
      <c r="AX10">
        <f t="shared" si="21"/>
        <v>0</v>
      </c>
      <c r="AY10">
        <f t="shared" si="22"/>
        <v>-3.4683341555176499</v>
      </c>
      <c r="AZ10">
        <f t="shared" si="23"/>
        <v>-6.9682499951778132</v>
      </c>
      <c r="BA10">
        <f t="shared" si="24"/>
        <v>-10.48579246661329</v>
      </c>
      <c r="BC10">
        <f t="shared" si="25"/>
        <v>0.45686508808386023</v>
      </c>
      <c r="BD10">
        <f t="shared" si="26"/>
        <v>0.18562682559705135</v>
      </c>
      <c r="BE10">
        <f t="shared" si="27"/>
        <v>0.18730988058895784</v>
      </c>
      <c r="BF10">
        <f t="shared" si="28"/>
        <v>0.2350317201914508</v>
      </c>
      <c r="BG10">
        <f t="shared" si="29"/>
        <v>0.32232467719677105</v>
      </c>
      <c r="BH10">
        <f t="shared" si="30"/>
        <v>0.46136427771747562</v>
      </c>
      <c r="BI10">
        <f t="shared" si="31"/>
        <v>0.67519527200771823</v>
      </c>
      <c r="BJ10">
        <f t="shared" si="32"/>
        <v>1</v>
      </c>
      <c r="BK10">
        <f t="shared" si="33"/>
        <v>1.4907908130894183</v>
      </c>
      <c r="BL10">
        <f t="shared" si="34"/>
        <v>2.2305527576845012</v>
      </c>
      <c r="BM10">
        <f t="shared" si="35"/>
        <v>3.344179831345186</v>
      </c>
      <c r="BO10">
        <f t="shared" si="36"/>
        <v>-6.8042405566285566</v>
      </c>
      <c r="BP10">
        <f t="shared" si="37"/>
        <v>-14.627185242631292</v>
      </c>
      <c r="BQ10">
        <f t="shared" si="38"/>
        <v>-14.548786260067804</v>
      </c>
      <c r="BR10">
        <f t="shared" si="39"/>
        <v>-12.577470416313099</v>
      </c>
      <c r="BS10">
        <f t="shared" si="40"/>
        <v>-9.8341288720603259</v>
      </c>
      <c r="BT10">
        <f t="shared" si="41"/>
        <v>-6.7191206969821025</v>
      </c>
      <c r="BU10">
        <f t="shared" si="42"/>
        <v>-3.4114121495718308</v>
      </c>
      <c r="BV10">
        <f t="shared" si="43"/>
        <v>0</v>
      </c>
      <c r="BW10">
        <f t="shared" si="44"/>
        <v>3.4683341555176499</v>
      </c>
      <c r="BX10">
        <f t="shared" si="45"/>
        <v>6.9682499951778132</v>
      </c>
      <c r="BY10">
        <f t="shared" si="46"/>
        <v>10.48579246661329</v>
      </c>
    </row>
    <row r="11" spans="1:77">
      <c r="B11">
        <v>7</v>
      </c>
      <c r="C11" s="1">
        <v>100</v>
      </c>
      <c r="E11">
        <v>21.020952223626367</v>
      </c>
      <c r="F11">
        <v>38.25094940528043</v>
      </c>
      <c r="G11">
        <v>48.430332070812014</v>
      </c>
      <c r="H11">
        <v>56.785250955765378</v>
      </c>
      <c r="I11">
        <v>64.383967958054029</v>
      </c>
      <c r="J11">
        <v>71.616421911825938</v>
      </c>
      <c r="K11">
        <v>78.658453941033429</v>
      </c>
      <c r="L11">
        <v>85.597867881010046</v>
      </c>
      <c r="M11">
        <v>92.480915047083101</v>
      </c>
      <c r="N11">
        <v>99.332676391467984</v>
      </c>
      <c r="O11">
        <v>106.166972487621</v>
      </c>
      <c r="Q11">
        <v>11.038411474131335</v>
      </c>
      <c r="R11">
        <v>25.56773342126872</v>
      </c>
      <c r="S11">
        <v>26.212870021400555</v>
      </c>
      <c r="T11">
        <v>21.742245492830492</v>
      </c>
      <c r="U11">
        <v>16.513069616620665</v>
      </c>
      <c r="V11">
        <v>12.016585951442883</v>
      </c>
      <c r="W11">
        <v>8.5520189997389</v>
      </c>
      <c r="X11">
        <v>6.0137302502842394</v>
      </c>
      <c r="Y11">
        <v>4.2010236121507321</v>
      </c>
      <c r="Z11">
        <v>2.9239925970287772</v>
      </c>
      <c r="AA11">
        <v>2.0309988419936271</v>
      </c>
      <c r="AC11">
        <f>INDEX(Q11:AA11,,$AC$2)^Dashboard!$M$2</f>
        <v>6.0137302502842394</v>
      </c>
      <c r="AE11">
        <f t="shared" si="0"/>
        <v>1.8355348535311513</v>
      </c>
      <c r="AF11">
        <f t="shared" si="1"/>
        <v>4.251559740322616</v>
      </c>
      <c r="AG11">
        <f t="shared" si="2"/>
        <v>4.3588370163695984</v>
      </c>
      <c r="AH11">
        <f t="shared" si="3"/>
        <v>3.6154341129289667</v>
      </c>
      <c r="AI11">
        <f t="shared" si="4"/>
        <v>2.7458946326766442</v>
      </c>
      <c r="AJ11">
        <f t="shared" si="5"/>
        <v>1.9981917131841618</v>
      </c>
      <c r="AK11">
        <f t="shared" si="6"/>
        <v>1.4220822424375765</v>
      </c>
      <c r="AL11">
        <f t="shared" si="7"/>
        <v>1</v>
      </c>
      <c r="AM11">
        <f t="shared" si="8"/>
        <v>0.69857200727488078</v>
      </c>
      <c r="AN11">
        <f t="shared" si="9"/>
        <v>0.48621944705460884</v>
      </c>
      <c r="AO11">
        <f t="shared" si="10"/>
        <v>0.3377269610484494</v>
      </c>
      <c r="AQ11">
        <f t="shared" si="14"/>
        <v>5.2752527079092761</v>
      </c>
      <c r="AR11">
        <f t="shared" si="15"/>
        <v>12.570965717928795</v>
      </c>
      <c r="AS11">
        <f t="shared" si="16"/>
        <v>12.787412607632191</v>
      </c>
      <c r="AT11">
        <f t="shared" si="17"/>
        <v>11.163209028629517</v>
      </c>
      <c r="AU11">
        <f t="shared" si="18"/>
        <v>8.7736773635859535</v>
      </c>
      <c r="AV11">
        <f t="shared" si="19"/>
        <v>6.0127430710299183</v>
      </c>
      <c r="AW11">
        <f t="shared" si="20"/>
        <v>3.0584942682966827</v>
      </c>
      <c r="AX11">
        <f t="shared" si="21"/>
        <v>0</v>
      </c>
      <c r="AY11">
        <f t="shared" si="22"/>
        <v>-3.1157764223391817</v>
      </c>
      <c r="AZ11">
        <f t="shared" si="23"/>
        <v>-6.2633534981052597</v>
      </c>
      <c r="BA11">
        <f t="shared" si="24"/>
        <v>-9.4286853571949933</v>
      </c>
      <c r="BC11">
        <f t="shared" si="25"/>
        <v>0.54480033330678934</v>
      </c>
      <c r="BD11">
        <f t="shared" si="26"/>
        <v>0.23520779692116434</v>
      </c>
      <c r="BE11">
        <f t="shared" si="27"/>
        <v>0.22941899324166129</v>
      </c>
      <c r="BF11">
        <f t="shared" si="28"/>
        <v>0.27659195791286911</v>
      </c>
      <c r="BG11">
        <f t="shared" si="29"/>
        <v>0.36418003374922642</v>
      </c>
      <c r="BH11">
        <f t="shared" si="30"/>
        <v>0.50045248081150251</v>
      </c>
      <c r="BI11">
        <f t="shared" si="31"/>
        <v>0.70319421068496735</v>
      </c>
      <c r="BJ11">
        <f t="shared" si="32"/>
        <v>1</v>
      </c>
      <c r="BK11">
        <f t="shared" si="33"/>
        <v>1.431491656673999</v>
      </c>
      <c r="BL11">
        <f t="shared" si="34"/>
        <v>2.0566844992682634</v>
      </c>
      <c r="BM11">
        <f t="shared" si="35"/>
        <v>2.9609717770105499</v>
      </c>
      <c r="BO11">
        <f t="shared" si="36"/>
        <v>-5.2752527079092761</v>
      </c>
      <c r="BP11">
        <f t="shared" si="37"/>
        <v>-12.570965717928795</v>
      </c>
      <c r="BQ11">
        <f t="shared" si="38"/>
        <v>-12.787412607632191</v>
      </c>
      <c r="BR11">
        <f t="shared" si="39"/>
        <v>-11.163209028629517</v>
      </c>
      <c r="BS11">
        <f t="shared" si="40"/>
        <v>-8.7736773635859535</v>
      </c>
      <c r="BT11">
        <f t="shared" si="41"/>
        <v>-6.0127430710299166</v>
      </c>
      <c r="BU11">
        <f t="shared" si="42"/>
        <v>-3.0584942682966827</v>
      </c>
      <c r="BV11">
        <f t="shared" si="43"/>
        <v>0</v>
      </c>
      <c r="BW11">
        <f t="shared" si="44"/>
        <v>3.1157764223391817</v>
      </c>
      <c r="BX11">
        <f t="shared" si="45"/>
        <v>6.2633534981052605</v>
      </c>
      <c r="BY11">
        <f t="shared" si="46"/>
        <v>9.4286853571949933</v>
      </c>
    </row>
    <row r="12" spans="1:77">
      <c r="A12">
        <v>3</v>
      </c>
      <c r="B12">
        <v>8</v>
      </c>
      <c r="C12" s="1">
        <v>125</v>
      </c>
      <c r="E12">
        <v>17.096042194639409</v>
      </c>
      <c r="F12">
        <v>33.595206577925367</v>
      </c>
      <c r="G12">
        <v>43.992437753288208</v>
      </c>
      <c r="H12">
        <v>52.662243820461342</v>
      </c>
      <c r="I12">
        <v>60.59891786672619</v>
      </c>
      <c r="J12">
        <v>68.176904569144966</v>
      </c>
      <c r="K12">
        <v>75.567480418971371</v>
      </c>
      <c r="L12">
        <v>82.856797628315405</v>
      </c>
      <c r="M12">
        <v>90.090416329603116</v>
      </c>
      <c r="N12">
        <v>97.293096109228742</v>
      </c>
      <c r="O12">
        <v>104.4784968398467</v>
      </c>
      <c r="Q12">
        <v>7.0252385790862357</v>
      </c>
      <c r="R12">
        <v>14.959087006562656</v>
      </c>
      <c r="S12">
        <v>15.726057459571891</v>
      </c>
      <c r="T12">
        <v>13.525522098912385</v>
      </c>
      <c r="U12">
        <v>10.680099708743507</v>
      </c>
      <c r="V12">
        <v>8.0873312177075967</v>
      </c>
      <c r="W12">
        <v>5.9912850259300363</v>
      </c>
      <c r="X12">
        <v>4.386220203789108</v>
      </c>
      <c r="Y12">
        <v>3.190290176849393</v>
      </c>
      <c r="Z12">
        <v>2.3120501746109374</v>
      </c>
      <c r="AA12">
        <v>1.6721910451859876</v>
      </c>
      <c r="AC12">
        <f>INDEX(Q12:AA12,,$AC$2)^Dashboard!$M$2</f>
        <v>4.386220203789108</v>
      </c>
      <c r="AE12">
        <f t="shared" si="0"/>
        <v>1.6016611689986218</v>
      </c>
      <c r="AF12">
        <f t="shared" si="1"/>
        <v>3.4104733259037028</v>
      </c>
      <c r="AG12">
        <f t="shared" si="2"/>
        <v>3.5853324112607661</v>
      </c>
      <c r="AH12">
        <f t="shared" si="3"/>
        <v>3.0836395507977783</v>
      </c>
      <c r="AI12">
        <f t="shared" si="4"/>
        <v>2.434921005451876</v>
      </c>
      <c r="AJ12">
        <f t="shared" si="5"/>
        <v>1.8438041963149099</v>
      </c>
      <c r="AK12">
        <f t="shared" si="6"/>
        <v>1.3659334797542464</v>
      </c>
      <c r="AL12">
        <f t="shared" si="7"/>
        <v>1</v>
      </c>
      <c r="AM12">
        <f t="shared" si="8"/>
        <v>0.72734382420960275</v>
      </c>
      <c r="AN12">
        <f t="shared" si="9"/>
        <v>0.52711675820872717</v>
      </c>
      <c r="AO12">
        <f t="shared" si="10"/>
        <v>0.3812373678233113</v>
      </c>
      <c r="AQ12">
        <f t="shared" si="14"/>
        <v>4.091412931616957</v>
      </c>
      <c r="AR12">
        <f t="shared" si="15"/>
        <v>10.656293143268371</v>
      </c>
      <c r="AS12">
        <f t="shared" si="16"/>
        <v>11.090588542803028</v>
      </c>
      <c r="AT12">
        <f t="shared" si="17"/>
        <v>9.78127214602012</v>
      </c>
      <c r="AU12">
        <f t="shared" si="18"/>
        <v>7.7296975249527522</v>
      </c>
      <c r="AV12">
        <f t="shared" si="19"/>
        <v>5.3142959810435855</v>
      </c>
      <c r="AW12">
        <f t="shared" si="20"/>
        <v>2.7085909989292656</v>
      </c>
      <c r="AX12">
        <f t="shared" si="21"/>
        <v>0</v>
      </c>
      <c r="AY12">
        <f t="shared" si="22"/>
        <v>-2.7652048871245265</v>
      </c>
      <c r="AZ12">
        <f t="shared" si="23"/>
        <v>-5.5618635276498658</v>
      </c>
      <c r="BA12">
        <f t="shared" si="24"/>
        <v>-8.3760907522746511</v>
      </c>
      <c r="BC12">
        <f t="shared" si="25"/>
        <v>0.62435177886294912</v>
      </c>
      <c r="BD12">
        <f t="shared" si="26"/>
        <v>0.29321443226213223</v>
      </c>
      <c r="BE12">
        <f t="shared" si="27"/>
        <v>0.27891416618978282</v>
      </c>
      <c r="BF12">
        <f t="shared" si="28"/>
        <v>0.32429211765080868</v>
      </c>
      <c r="BG12">
        <f t="shared" si="29"/>
        <v>0.41069094141492229</v>
      </c>
      <c r="BH12">
        <f t="shared" si="30"/>
        <v>0.54235693898442916</v>
      </c>
      <c r="BI12">
        <f t="shared" si="31"/>
        <v>0.73210007282339706</v>
      </c>
      <c r="BJ12">
        <f t="shared" si="32"/>
        <v>1</v>
      </c>
      <c r="BK12">
        <f t="shared" si="33"/>
        <v>1.3748655954928743</v>
      </c>
      <c r="BL12">
        <f t="shared" si="34"/>
        <v>1.8971128965776893</v>
      </c>
      <c r="BM12">
        <f t="shared" si="35"/>
        <v>2.6230377302978893</v>
      </c>
      <c r="BO12">
        <f t="shared" si="36"/>
        <v>-4.091412931616957</v>
      </c>
      <c r="BP12">
        <f t="shared" si="37"/>
        <v>-10.656293143268371</v>
      </c>
      <c r="BQ12">
        <f t="shared" si="38"/>
        <v>-11.090588542803026</v>
      </c>
      <c r="BR12">
        <f t="shared" si="39"/>
        <v>-9.7812721460201217</v>
      </c>
      <c r="BS12">
        <f t="shared" si="40"/>
        <v>-7.7296975249527522</v>
      </c>
      <c r="BT12">
        <f t="shared" si="41"/>
        <v>-5.3142959810435855</v>
      </c>
      <c r="BU12">
        <f t="shared" si="42"/>
        <v>-2.708590998929266</v>
      </c>
      <c r="BV12">
        <f t="shared" si="43"/>
        <v>0</v>
      </c>
      <c r="BW12">
        <f t="shared" si="44"/>
        <v>2.7652048871245265</v>
      </c>
      <c r="BX12">
        <f t="shared" si="45"/>
        <v>5.5618635276498649</v>
      </c>
      <c r="BY12">
        <f t="shared" si="46"/>
        <v>8.3760907522746528</v>
      </c>
    </row>
    <row r="13" spans="1:77">
      <c r="B13">
        <v>9</v>
      </c>
      <c r="C13" s="1">
        <v>160</v>
      </c>
      <c r="E13">
        <v>13.497034783513641</v>
      </c>
      <c r="F13">
        <v>28.890533426332169</v>
      </c>
      <c r="G13">
        <v>39.422683602974033</v>
      </c>
      <c r="H13">
        <v>48.409065118768936</v>
      </c>
      <c r="I13">
        <v>56.716329002312634</v>
      </c>
      <c r="J13">
        <v>64.686257044747464</v>
      </c>
      <c r="K13">
        <v>72.478594463015412</v>
      </c>
      <c r="L13">
        <v>80.174596153266833</v>
      </c>
      <c r="M13">
        <v>87.817492448130054</v>
      </c>
      <c r="N13">
        <v>95.430854981537522</v>
      </c>
      <c r="O13">
        <v>103.02771227175424</v>
      </c>
      <c r="Q13">
        <v>4.6420595456600564</v>
      </c>
      <c r="R13">
        <v>8.7030490379761041</v>
      </c>
      <c r="S13">
        <v>9.2924910319036211</v>
      </c>
      <c r="T13">
        <v>8.2888657032706767</v>
      </c>
      <c r="U13">
        <v>6.8303956997209516</v>
      </c>
      <c r="V13">
        <v>5.4109416897214864</v>
      </c>
      <c r="W13">
        <v>4.1983214046748794</v>
      </c>
      <c r="X13">
        <v>3.2209231085807399</v>
      </c>
      <c r="Y13">
        <v>2.4557490944840472</v>
      </c>
      <c r="Z13">
        <v>1.8658863957089036</v>
      </c>
      <c r="AA13">
        <v>1.4149681522926891</v>
      </c>
      <c r="AC13">
        <f>INDEX(Q13:AA13,,$AC$2)^Dashboard!$M$2</f>
        <v>3.2209231085807399</v>
      </c>
      <c r="AE13">
        <f t="shared" si="0"/>
        <v>1.4412202307137729</v>
      </c>
      <c r="AF13">
        <f t="shared" si="1"/>
        <v>2.7020356415186191</v>
      </c>
      <c r="AG13">
        <f t="shared" si="2"/>
        <v>2.8850396978269508</v>
      </c>
      <c r="AH13">
        <f t="shared" si="3"/>
        <v>2.5734441412738547</v>
      </c>
      <c r="AI13">
        <f t="shared" si="4"/>
        <v>2.1206329581492809</v>
      </c>
      <c r="AJ13">
        <f t="shared" si="5"/>
        <v>1.6799350705722842</v>
      </c>
      <c r="AK13">
        <f t="shared" si="6"/>
        <v>1.3034528497405882</v>
      </c>
      <c r="AL13">
        <f t="shared" si="7"/>
        <v>1</v>
      </c>
      <c r="AM13">
        <f t="shared" si="8"/>
        <v>0.76243642325449446</v>
      </c>
      <c r="AN13">
        <f t="shared" si="9"/>
        <v>0.57930175071179624</v>
      </c>
      <c r="AO13">
        <f t="shared" si="10"/>
        <v>0.4393051633313213</v>
      </c>
      <c r="AQ13">
        <f t="shared" si="14"/>
        <v>3.174606995539762</v>
      </c>
      <c r="AR13">
        <f t="shared" si="15"/>
        <v>8.6338214667237452</v>
      </c>
      <c r="AS13">
        <f t="shared" si="16"/>
        <v>9.2030358675374231</v>
      </c>
      <c r="AT13">
        <f t="shared" si="17"/>
        <v>8.2102949193762917</v>
      </c>
      <c r="AU13">
        <f t="shared" si="18"/>
        <v>6.5293101355877736</v>
      </c>
      <c r="AV13">
        <f t="shared" si="19"/>
        <v>4.505849931694657</v>
      </c>
      <c r="AW13">
        <f t="shared" si="20"/>
        <v>2.301906518021883</v>
      </c>
      <c r="AX13">
        <f t="shared" si="21"/>
        <v>0</v>
      </c>
      <c r="AY13">
        <f t="shared" si="22"/>
        <v>-2.3559272935490156</v>
      </c>
      <c r="AZ13">
        <f t="shared" si="23"/>
        <v>-4.7419031802925113</v>
      </c>
      <c r="BA13">
        <f t="shared" si="24"/>
        <v>-7.1446738453185361</v>
      </c>
      <c r="BC13">
        <f t="shared" si="25"/>
        <v>0.69385648264508759</v>
      </c>
      <c r="BD13">
        <f t="shared" si="26"/>
        <v>0.37009134322076237</v>
      </c>
      <c r="BE13">
        <f t="shared" si="27"/>
        <v>0.34661568114754637</v>
      </c>
      <c r="BF13">
        <f t="shared" si="28"/>
        <v>0.38858430379802222</v>
      </c>
      <c r="BG13">
        <f t="shared" si="29"/>
        <v>0.47155732261782829</v>
      </c>
      <c r="BH13">
        <f t="shared" si="30"/>
        <v>0.59526110116823827</v>
      </c>
      <c r="BI13">
        <f t="shared" si="31"/>
        <v>0.76719307506905132</v>
      </c>
      <c r="BJ13">
        <f t="shared" si="32"/>
        <v>1</v>
      </c>
      <c r="BK13">
        <f t="shared" si="33"/>
        <v>1.3115847689063103</v>
      </c>
      <c r="BL13">
        <f t="shared" si="34"/>
        <v>1.7262160847456198</v>
      </c>
      <c r="BM13">
        <f t="shared" si="35"/>
        <v>2.276321981778771</v>
      </c>
      <c r="BO13">
        <f t="shared" si="36"/>
        <v>-3.1746069955397616</v>
      </c>
      <c r="BP13">
        <f t="shared" si="37"/>
        <v>-8.6338214667237452</v>
      </c>
      <c r="BQ13">
        <f t="shared" si="38"/>
        <v>-9.2030358675374231</v>
      </c>
      <c r="BR13">
        <f t="shared" si="39"/>
        <v>-8.2102949193762917</v>
      </c>
      <c r="BS13">
        <f t="shared" si="40"/>
        <v>-6.5293101355877736</v>
      </c>
      <c r="BT13">
        <f t="shared" si="41"/>
        <v>-4.505849931694657</v>
      </c>
      <c r="BU13">
        <f t="shared" si="42"/>
        <v>-2.3019065180218834</v>
      </c>
      <c r="BV13">
        <f t="shared" si="43"/>
        <v>0</v>
      </c>
      <c r="BW13">
        <f t="shared" si="44"/>
        <v>2.3559272935490148</v>
      </c>
      <c r="BX13">
        <f t="shared" si="45"/>
        <v>4.7419031802925113</v>
      </c>
      <c r="BY13">
        <f t="shared" si="46"/>
        <v>7.1446738453185361</v>
      </c>
    </row>
    <row r="14" spans="1:77">
      <c r="B14">
        <v>10</v>
      </c>
      <c r="C14" s="1">
        <v>200</v>
      </c>
      <c r="E14">
        <v>10.423501599624785</v>
      </c>
      <c r="F14">
        <v>24.957597208904488</v>
      </c>
      <c r="G14">
        <v>35.566156300093638</v>
      </c>
      <c r="H14">
        <v>44.805123737824708</v>
      </c>
      <c r="I14">
        <v>53.423389359611591</v>
      </c>
      <c r="J14">
        <v>61.72896900734343</v>
      </c>
      <c r="K14">
        <v>69.868761869192866</v>
      </c>
      <c r="L14">
        <v>77.91828223470398</v>
      </c>
      <c r="M14">
        <v>85.917937143912411</v>
      </c>
      <c r="N14">
        <v>93.889828592716214</v>
      </c>
      <c r="O14">
        <v>101.8461943218679</v>
      </c>
      <c r="Q14">
        <v>3.2586224696503536</v>
      </c>
      <c r="R14">
        <v>5.533814789723662</v>
      </c>
      <c r="S14">
        <v>5.960816952091295</v>
      </c>
      <c r="T14">
        <v>5.4739148091798349</v>
      </c>
      <c r="U14">
        <v>4.6751858724884432</v>
      </c>
      <c r="V14">
        <v>3.8495365900088077</v>
      </c>
      <c r="W14">
        <v>3.1087375103900272</v>
      </c>
      <c r="X14">
        <v>2.4840747555744271</v>
      </c>
      <c r="Y14">
        <v>1.9733595754303441</v>
      </c>
      <c r="Z14">
        <v>1.5625498401979079</v>
      </c>
      <c r="AA14">
        <v>1.2350108342365114</v>
      </c>
      <c r="AC14">
        <f>INDEX(Q14:AA14,,$AC$2)^Dashboard!$M$2</f>
        <v>2.4840747555744271</v>
      </c>
      <c r="AE14">
        <f t="shared" si="0"/>
        <v>1.3118053159784304</v>
      </c>
      <c r="AF14">
        <f t="shared" si="1"/>
        <v>2.2277166890027837</v>
      </c>
      <c r="AG14">
        <f t="shared" si="2"/>
        <v>2.3996125473739589</v>
      </c>
      <c r="AH14">
        <f t="shared" si="3"/>
        <v>2.2036030908071544</v>
      </c>
      <c r="AI14">
        <f t="shared" si="4"/>
        <v>1.8820632760737246</v>
      </c>
      <c r="AJ14">
        <f t="shared" si="5"/>
        <v>1.5496862891787755</v>
      </c>
      <c r="AK14">
        <f t="shared" si="6"/>
        <v>1.2514669711182467</v>
      </c>
      <c r="AL14">
        <f t="shared" si="7"/>
        <v>1</v>
      </c>
      <c r="AM14">
        <f t="shared" si="8"/>
        <v>0.79440426299651223</v>
      </c>
      <c r="AN14">
        <f t="shared" si="9"/>
        <v>0.62902689892542218</v>
      </c>
      <c r="AO14">
        <f t="shared" si="10"/>
        <v>0.49717136389114935</v>
      </c>
      <c r="AQ14">
        <f t="shared" si="14"/>
        <v>2.3573877302137598</v>
      </c>
      <c r="AR14">
        <f t="shared" si="15"/>
        <v>6.9571991678589189</v>
      </c>
      <c r="AS14">
        <f t="shared" si="16"/>
        <v>7.6028224832198816</v>
      </c>
      <c r="AT14">
        <f t="shared" si="17"/>
        <v>6.8626674569949122</v>
      </c>
      <c r="AU14">
        <f t="shared" si="18"/>
        <v>5.4926844114495808</v>
      </c>
      <c r="AV14">
        <f t="shared" si="19"/>
        <v>3.8048758128534725</v>
      </c>
      <c r="AW14">
        <f t="shared" si="20"/>
        <v>1.9483878427621872</v>
      </c>
      <c r="AX14">
        <f t="shared" si="21"/>
        <v>0</v>
      </c>
      <c r="AY14">
        <f t="shared" si="22"/>
        <v>-1.9991686792038053</v>
      </c>
      <c r="AZ14">
        <f t="shared" si="23"/>
        <v>-4.0266156505509656</v>
      </c>
      <c r="BA14">
        <f t="shared" si="24"/>
        <v>-6.0698778766420256</v>
      </c>
      <c r="BC14">
        <f t="shared" si="25"/>
        <v>0.76230823874511777</v>
      </c>
      <c r="BD14">
        <f t="shared" si="26"/>
        <v>0.44889011467954687</v>
      </c>
      <c r="BE14">
        <f t="shared" si="27"/>
        <v>0.41673394360867155</v>
      </c>
      <c r="BF14">
        <f t="shared" si="28"/>
        <v>0.45380223152333271</v>
      </c>
      <c r="BG14">
        <f t="shared" si="29"/>
        <v>0.53133176376840785</v>
      </c>
      <c r="BH14">
        <f t="shared" si="30"/>
        <v>0.64529189358055783</v>
      </c>
      <c r="BI14">
        <f t="shared" si="31"/>
        <v>0.79906223901894213</v>
      </c>
      <c r="BJ14">
        <f t="shared" si="32"/>
        <v>1</v>
      </c>
      <c r="BK14">
        <f t="shared" si="33"/>
        <v>1.2588049266351815</v>
      </c>
      <c r="BL14">
        <f t="shared" si="34"/>
        <v>1.5897571339291179</v>
      </c>
      <c r="BM14">
        <f t="shared" si="35"/>
        <v>2.0113789180724817</v>
      </c>
      <c r="BO14">
        <f t="shared" si="36"/>
        <v>-2.3573877302137598</v>
      </c>
      <c r="BP14">
        <f t="shared" si="37"/>
        <v>-6.9571991678589189</v>
      </c>
      <c r="BQ14">
        <f t="shared" si="38"/>
        <v>-7.6028224832198807</v>
      </c>
      <c r="BR14">
        <f t="shared" si="39"/>
        <v>-6.8626674569949131</v>
      </c>
      <c r="BS14">
        <f t="shared" si="40"/>
        <v>-5.4926844114495808</v>
      </c>
      <c r="BT14">
        <f t="shared" si="41"/>
        <v>-3.8048758128534734</v>
      </c>
      <c r="BU14">
        <f t="shared" si="42"/>
        <v>-1.9483878427621872</v>
      </c>
      <c r="BV14">
        <f t="shared" si="43"/>
        <v>0</v>
      </c>
      <c r="BW14">
        <f t="shared" si="44"/>
        <v>1.9991686792038053</v>
      </c>
      <c r="BX14">
        <f t="shared" si="45"/>
        <v>4.0266156505509665</v>
      </c>
      <c r="BY14">
        <f t="shared" si="46"/>
        <v>6.0698778766420256</v>
      </c>
    </row>
    <row r="15" spans="1:77">
      <c r="A15">
        <v>4</v>
      </c>
      <c r="B15">
        <v>11</v>
      </c>
      <c r="C15" s="1">
        <v>250</v>
      </c>
      <c r="E15">
        <v>7.837081833976157</v>
      </c>
      <c r="F15">
        <v>21.440850151522383</v>
      </c>
      <c r="G15">
        <v>32.046594763810376</v>
      </c>
      <c r="H15">
        <v>41.500892194808898</v>
      </c>
      <c r="I15">
        <v>50.414442648389731</v>
      </c>
      <c r="J15">
        <v>59.05101374105233</v>
      </c>
      <c r="K15">
        <v>67.539472528414564</v>
      </c>
      <c r="L15">
        <v>75.946914069396996</v>
      </c>
      <c r="M15">
        <v>84.309490803893453</v>
      </c>
      <c r="N15">
        <v>92.647053717101713</v>
      </c>
      <c r="O15">
        <v>100.97061775911156</v>
      </c>
      <c r="Q15">
        <v>2.4194299895706237</v>
      </c>
      <c r="R15">
        <v>3.6913673522999835</v>
      </c>
      <c r="S15">
        <v>3.9749137422826575</v>
      </c>
      <c r="T15">
        <v>3.7418507162559358</v>
      </c>
      <c r="U15">
        <v>3.3063707200145256</v>
      </c>
      <c r="V15">
        <v>2.8282037166496261</v>
      </c>
      <c r="W15">
        <v>2.3774948585575775</v>
      </c>
      <c r="X15">
        <v>1.9796857320918484</v>
      </c>
      <c r="Y15">
        <v>1.6397736765822175</v>
      </c>
      <c r="Z15">
        <v>1.3542384336217173</v>
      </c>
      <c r="AA15">
        <v>1.1165853857552359</v>
      </c>
      <c r="AC15">
        <f>INDEX(Q15:AA15,,$AC$2)^Dashboard!$M$2</f>
        <v>1.9796857320918484</v>
      </c>
      <c r="AE15">
        <f t="shared" si="0"/>
        <v>1.2221283157979406</v>
      </c>
      <c r="AF15">
        <f t="shared" si="1"/>
        <v>1.8646229007265083</v>
      </c>
      <c r="AG15">
        <f t="shared" si="2"/>
        <v>2.0078508815045799</v>
      </c>
      <c r="AH15">
        <f t="shared" si="3"/>
        <v>1.8901235966893006</v>
      </c>
      <c r="AI15">
        <f t="shared" si="4"/>
        <v>1.6701492900698065</v>
      </c>
      <c r="AJ15">
        <f t="shared" si="5"/>
        <v>1.4286124665156754</v>
      </c>
      <c r="AK15">
        <f t="shared" si="6"/>
        <v>1.2009455945542333</v>
      </c>
      <c r="AL15">
        <f t="shared" si="7"/>
        <v>1</v>
      </c>
      <c r="AM15">
        <f t="shared" si="8"/>
        <v>0.8282999922667218</v>
      </c>
      <c r="AN15">
        <f t="shared" si="9"/>
        <v>0.68406738083157881</v>
      </c>
      <c r="AO15">
        <f t="shared" si="10"/>
        <v>0.56402153516325459</v>
      </c>
      <c r="AQ15">
        <f t="shared" si="14"/>
        <v>1.7423361298721152</v>
      </c>
      <c r="AR15">
        <f t="shared" si="15"/>
        <v>5.4118202757837963</v>
      </c>
      <c r="AS15">
        <f t="shared" si="16"/>
        <v>6.0546291122436031</v>
      </c>
      <c r="AT15">
        <f t="shared" si="17"/>
        <v>5.5298040792860874</v>
      </c>
      <c r="AU15">
        <f t="shared" si="18"/>
        <v>4.4551058655347067</v>
      </c>
      <c r="AV15">
        <f t="shared" si="19"/>
        <v>3.0982887118693583</v>
      </c>
      <c r="AW15">
        <f t="shared" si="20"/>
        <v>1.5904666672908703</v>
      </c>
      <c r="AX15">
        <f t="shared" si="21"/>
        <v>0</v>
      </c>
      <c r="AY15">
        <f t="shared" si="22"/>
        <v>-1.6362468539157788</v>
      </c>
      <c r="AZ15">
        <f t="shared" si="23"/>
        <v>-3.2980223608584818</v>
      </c>
      <c r="BA15">
        <f t="shared" si="24"/>
        <v>-4.9740862740913778</v>
      </c>
      <c r="BC15">
        <f t="shared" si="25"/>
        <v>0.81824468599034905</v>
      </c>
      <c r="BD15">
        <f t="shared" si="26"/>
        <v>0.53630146857596384</v>
      </c>
      <c r="BE15">
        <f t="shared" si="27"/>
        <v>0.49804495404093535</v>
      </c>
      <c r="BF15">
        <f t="shared" si="28"/>
        <v>0.52906593079499042</v>
      </c>
      <c r="BG15">
        <f t="shared" si="29"/>
        <v>0.59874886990384169</v>
      </c>
      <c r="BH15">
        <f t="shared" si="30"/>
        <v>0.69997989198495314</v>
      </c>
      <c r="BI15">
        <f t="shared" si="31"/>
        <v>0.83267718748839725</v>
      </c>
      <c r="BJ15">
        <f t="shared" si="32"/>
        <v>1</v>
      </c>
      <c r="BK15">
        <f t="shared" si="33"/>
        <v>1.2072920552171016</v>
      </c>
      <c r="BL15">
        <f t="shared" si="34"/>
        <v>1.4618442978297859</v>
      </c>
      <c r="BM15">
        <f t="shared" si="35"/>
        <v>1.7729819477735944</v>
      </c>
      <c r="BO15">
        <f t="shared" si="36"/>
        <v>-1.7423361298721149</v>
      </c>
      <c r="BP15">
        <f t="shared" si="37"/>
        <v>-5.4118202757837954</v>
      </c>
      <c r="BQ15">
        <f t="shared" si="38"/>
        <v>-6.0546291122436031</v>
      </c>
      <c r="BR15">
        <f t="shared" si="39"/>
        <v>-5.5298040792860883</v>
      </c>
      <c r="BS15">
        <f t="shared" si="40"/>
        <v>-4.4551058655347049</v>
      </c>
      <c r="BT15">
        <f t="shared" si="41"/>
        <v>-3.0982887118693587</v>
      </c>
      <c r="BU15">
        <f t="shared" si="42"/>
        <v>-1.5904666672908698</v>
      </c>
      <c r="BV15">
        <f t="shared" si="43"/>
        <v>0</v>
      </c>
      <c r="BW15">
        <f t="shared" si="44"/>
        <v>1.636246853915778</v>
      </c>
      <c r="BX15">
        <f t="shared" si="45"/>
        <v>3.2980223608584822</v>
      </c>
      <c r="BY15">
        <f t="shared" si="46"/>
        <v>4.9740862740913778</v>
      </c>
    </row>
    <row r="16" spans="1:77">
      <c r="B16">
        <v>12</v>
      </c>
      <c r="C16" s="1">
        <v>315</v>
      </c>
      <c r="E16">
        <v>5.3746846009916567</v>
      </c>
      <c r="F16">
        <v>18.163433788182331</v>
      </c>
      <c r="G16">
        <v>28.741665346038687</v>
      </c>
      <c r="H16">
        <v>38.393016100456713</v>
      </c>
      <c r="I16">
        <v>47.593230810522755</v>
      </c>
      <c r="J16">
        <v>56.558332748683306</v>
      </c>
      <c r="K16">
        <v>65.396572949891237</v>
      </c>
      <c r="L16">
        <v>74.165082097104374</v>
      </c>
      <c r="M16">
        <v>82.89487316692599</v>
      </c>
      <c r="N16">
        <v>91.60304543243025</v>
      </c>
      <c r="O16">
        <v>100.2991088163913</v>
      </c>
      <c r="Q16">
        <v>1.82218806561668</v>
      </c>
      <c r="R16">
        <v>2.5311416411054348</v>
      </c>
      <c r="S16">
        <v>2.7169474451263458</v>
      </c>
      <c r="T16">
        <v>2.6163307907486137</v>
      </c>
      <c r="U16">
        <v>2.3894115267901017</v>
      </c>
      <c r="V16">
        <v>2.1226414419488218</v>
      </c>
      <c r="W16">
        <v>1.8576958354384332</v>
      </c>
      <c r="X16">
        <v>1.6125183090325419</v>
      </c>
      <c r="Y16">
        <v>1.3933269215095219</v>
      </c>
      <c r="Z16">
        <v>1.2008664753901581</v>
      </c>
      <c r="AA16">
        <v>1.0335143052252154</v>
      </c>
      <c r="AC16">
        <f>INDEX(Q16:AA16,,$AC$2)^Dashboard!$M$2</f>
        <v>1.6125183090325419</v>
      </c>
      <c r="AE16">
        <f t="shared" si="0"/>
        <v>1.1300262796457381</v>
      </c>
      <c r="AF16">
        <f t="shared" si="1"/>
        <v>1.5696824196830588</v>
      </c>
      <c r="AG16">
        <f t="shared" si="2"/>
        <v>1.6849095169384001</v>
      </c>
      <c r="AH16">
        <f t="shared" si="3"/>
        <v>1.6225123002282849</v>
      </c>
      <c r="AI16">
        <f t="shared" si="4"/>
        <v>1.4817887731294477</v>
      </c>
      <c r="AJ16">
        <f t="shared" si="5"/>
        <v>1.3163518392683162</v>
      </c>
      <c r="AK16">
        <f t="shared" si="6"/>
        <v>1.1520463519902542</v>
      </c>
      <c r="AL16">
        <f t="shared" si="7"/>
        <v>1</v>
      </c>
      <c r="AM16">
        <f t="shared" si="8"/>
        <v>0.86406889999622538</v>
      </c>
      <c r="AN16">
        <f t="shared" si="9"/>
        <v>0.74471493977059933</v>
      </c>
      <c r="AO16">
        <f t="shared" si="10"/>
        <v>0.64093182659444659</v>
      </c>
      <c r="AQ16">
        <f t="shared" si="14"/>
        <v>1.0617708691802361</v>
      </c>
      <c r="AR16">
        <f t="shared" si="15"/>
        <v>3.9162358847363672</v>
      </c>
      <c r="AS16">
        <f t="shared" si="16"/>
        <v>4.5315316667645362</v>
      </c>
      <c r="AT16">
        <f t="shared" si="17"/>
        <v>4.2037599572265254</v>
      </c>
      <c r="AU16">
        <f t="shared" si="18"/>
        <v>3.4157259999603502</v>
      </c>
      <c r="AV16">
        <f t="shared" si="19"/>
        <v>2.387439691792955</v>
      </c>
      <c r="AW16">
        <f t="shared" si="20"/>
        <v>1.2293990610601633</v>
      </c>
      <c r="AX16">
        <f t="shared" si="21"/>
        <v>0</v>
      </c>
      <c r="AY16">
        <f t="shared" si="22"/>
        <v>-1.2690325185906195</v>
      </c>
      <c r="AZ16">
        <f t="shared" si="23"/>
        <v>-2.5601986732373243</v>
      </c>
      <c r="BA16">
        <f t="shared" si="24"/>
        <v>-3.8637632445190206</v>
      </c>
      <c r="BC16">
        <f t="shared" si="25"/>
        <v>0.88493517187361237</v>
      </c>
      <c r="BD16">
        <f t="shared" si="26"/>
        <v>0.63707154228172735</v>
      </c>
      <c r="BE16">
        <f t="shared" si="27"/>
        <v>0.59350368073003168</v>
      </c>
      <c r="BF16">
        <f t="shared" si="28"/>
        <v>0.61632814731777485</v>
      </c>
      <c r="BG16">
        <f t="shared" si="29"/>
        <v>0.67486001927795747</v>
      </c>
      <c r="BH16">
        <f t="shared" si="30"/>
        <v>0.75967531640768782</v>
      </c>
      <c r="BI16">
        <f t="shared" si="31"/>
        <v>0.86802062978839201</v>
      </c>
      <c r="BJ16">
        <f t="shared" si="32"/>
        <v>1</v>
      </c>
      <c r="BK16">
        <f t="shared" si="33"/>
        <v>1.1573151168898319</v>
      </c>
      <c r="BL16">
        <f t="shared" si="34"/>
        <v>1.3427956746886778</v>
      </c>
      <c r="BM16">
        <f t="shared" si="35"/>
        <v>1.5602283402174626</v>
      </c>
      <c r="BO16">
        <f t="shared" si="36"/>
        <v>-1.0617708691802361</v>
      </c>
      <c r="BP16">
        <f t="shared" si="37"/>
        <v>-3.9162358847363681</v>
      </c>
      <c r="BQ16">
        <f t="shared" si="38"/>
        <v>-4.5315316667645353</v>
      </c>
      <c r="BR16">
        <f t="shared" si="39"/>
        <v>-4.2037599572265236</v>
      </c>
      <c r="BS16">
        <f t="shared" si="40"/>
        <v>-3.4157259999603502</v>
      </c>
      <c r="BT16">
        <f t="shared" si="41"/>
        <v>-2.3874396917929559</v>
      </c>
      <c r="BU16">
        <f t="shared" si="42"/>
        <v>-1.2293990610601635</v>
      </c>
      <c r="BV16">
        <f t="shared" si="43"/>
        <v>0</v>
      </c>
      <c r="BW16">
        <f t="shared" si="44"/>
        <v>1.2690325185906202</v>
      </c>
      <c r="BX16">
        <f t="shared" si="45"/>
        <v>2.5601986732373239</v>
      </c>
      <c r="BY16">
        <f t="shared" si="46"/>
        <v>3.8637632445190206</v>
      </c>
    </row>
    <row r="17" spans="1:77">
      <c r="B17">
        <v>13</v>
      </c>
      <c r="C17" s="1">
        <v>400</v>
      </c>
      <c r="E17">
        <v>3.2905897390846803</v>
      </c>
      <c r="F17">
        <v>15.245857870581617</v>
      </c>
      <c r="G17">
        <v>25.725680761154848</v>
      </c>
      <c r="H17">
        <v>35.530165713449229</v>
      </c>
      <c r="I17">
        <v>44.992879713130108</v>
      </c>
      <c r="J17">
        <v>54.273962899385346</v>
      </c>
      <c r="K17">
        <v>63.456023231334335</v>
      </c>
      <c r="L17">
        <v>72.583347311721511</v>
      </c>
      <c r="M17">
        <v>81.680184561860585</v>
      </c>
      <c r="N17">
        <v>90.759969569278269</v>
      </c>
      <c r="O17">
        <v>99.830194222117584</v>
      </c>
      <c r="Q17">
        <v>1.4334694931907115</v>
      </c>
      <c r="R17">
        <v>1.8089961926266358</v>
      </c>
      <c r="S17">
        <v>1.9199150302563177</v>
      </c>
      <c r="T17">
        <v>1.8816989083614613</v>
      </c>
      <c r="U17">
        <v>1.7712236383849507</v>
      </c>
      <c r="V17">
        <v>1.6317670023887512</v>
      </c>
      <c r="W17">
        <v>1.4857547301247835</v>
      </c>
      <c r="X17">
        <v>1.3440577059682004</v>
      </c>
      <c r="Y17">
        <v>1.2114865537129682</v>
      </c>
      <c r="Z17">
        <v>1.0897852552718787</v>
      </c>
      <c r="AA17">
        <v>0.97919855183154192</v>
      </c>
      <c r="AC17">
        <f>INDEX(Q17:AA17,,$AC$2)^Dashboard!$M$2</f>
        <v>1.3440577059682004</v>
      </c>
      <c r="AE17">
        <f t="shared" si="0"/>
        <v>1.0665237711338462</v>
      </c>
      <c r="AF17">
        <f t="shared" si="1"/>
        <v>1.3459215215194307</v>
      </c>
      <c r="AG17">
        <f t="shared" si="2"/>
        <v>1.4284468752577069</v>
      </c>
      <c r="AH17">
        <f t="shared" si="3"/>
        <v>1.4000134815684626</v>
      </c>
      <c r="AI17">
        <f t="shared" si="4"/>
        <v>1.317818149116625</v>
      </c>
      <c r="AJ17">
        <f t="shared" si="5"/>
        <v>1.2140602260922253</v>
      </c>
      <c r="AK17">
        <f t="shared" si="6"/>
        <v>1.1054248069315675</v>
      </c>
      <c r="AL17">
        <f t="shared" si="7"/>
        <v>1</v>
      </c>
      <c r="AM17">
        <f t="shared" si="8"/>
        <v>0.90136498480194815</v>
      </c>
      <c r="AN17">
        <f t="shared" si="9"/>
        <v>0.81081731121570044</v>
      </c>
      <c r="AO17">
        <f t="shared" si="10"/>
        <v>0.72853907052016798</v>
      </c>
      <c r="AQ17">
        <f t="shared" si="14"/>
        <v>0.55941079265612303</v>
      </c>
      <c r="AR17">
        <f t="shared" si="15"/>
        <v>2.580394752518516</v>
      </c>
      <c r="AS17">
        <f t="shared" si="16"/>
        <v>3.0972818672635611</v>
      </c>
      <c r="AT17">
        <f t="shared" si="17"/>
        <v>2.9226443556019048</v>
      </c>
      <c r="AU17">
        <f t="shared" si="18"/>
        <v>2.3971096879505702</v>
      </c>
      <c r="AV17">
        <f t="shared" si="19"/>
        <v>1.6848046278778601</v>
      </c>
      <c r="AW17">
        <f t="shared" si="20"/>
        <v>0.87058412788612649</v>
      </c>
      <c r="AX17">
        <f t="shared" si="21"/>
        <v>0</v>
      </c>
      <c r="AY17">
        <f t="shared" si="22"/>
        <v>-0.90198633827316055</v>
      </c>
      <c r="AZ17">
        <f t="shared" si="23"/>
        <v>-1.8215397510064411</v>
      </c>
      <c r="BA17">
        <f t="shared" si="24"/>
        <v>-2.7509430534098689</v>
      </c>
      <c r="BC17">
        <f t="shared" si="25"/>
        <v>0.93762560860399446</v>
      </c>
      <c r="BD17">
        <f t="shared" si="26"/>
        <v>0.74298537025478673</v>
      </c>
      <c r="BE17">
        <f t="shared" si="27"/>
        <v>0.70006103644532769</v>
      </c>
      <c r="BF17">
        <f t="shared" si="28"/>
        <v>0.71427883600069364</v>
      </c>
      <c r="BG17">
        <f t="shared" si="29"/>
        <v>0.75883004090536432</v>
      </c>
      <c r="BH17">
        <f t="shared" si="30"/>
        <v>0.8236823664166687</v>
      </c>
      <c r="BI17">
        <f t="shared" si="31"/>
        <v>0.90462959916359653</v>
      </c>
      <c r="BJ17">
        <f t="shared" si="32"/>
        <v>1</v>
      </c>
      <c r="BK17">
        <f t="shared" si="33"/>
        <v>1.1094284966258416</v>
      </c>
      <c r="BL17">
        <f t="shared" si="34"/>
        <v>1.2333234455745008</v>
      </c>
      <c r="BM17">
        <f t="shared" si="35"/>
        <v>1.3726099813507768</v>
      </c>
      <c r="BO17">
        <f t="shared" si="36"/>
        <v>-0.55941079265612415</v>
      </c>
      <c r="BP17">
        <f t="shared" si="37"/>
        <v>-2.5803947525185151</v>
      </c>
      <c r="BQ17">
        <f t="shared" si="38"/>
        <v>-3.0972818672635611</v>
      </c>
      <c r="BR17">
        <f t="shared" si="39"/>
        <v>-2.9226443556019048</v>
      </c>
      <c r="BS17">
        <f t="shared" si="40"/>
        <v>-2.3971096879505698</v>
      </c>
      <c r="BT17">
        <f t="shared" si="41"/>
        <v>-1.6848046278778603</v>
      </c>
      <c r="BU17">
        <f t="shared" si="42"/>
        <v>-0.87058412788612638</v>
      </c>
      <c r="BV17">
        <f t="shared" si="43"/>
        <v>0</v>
      </c>
      <c r="BW17">
        <f t="shared" si="44"/>
        <v>0.90198633827315988</v>
      </c>
      <c r="BX17">
        <f t="shared" si="45"/>
        <v>1.8215397510064411</v>
      </c>
      <c r="BY17">
        <f t="shared" si="46"/>
        <v>2.7509430534098693</v>
      </c>
    </row>
    <row r="18" spans="1:77">
      <c r="A18">
        <v>5</v>
      </c>
      <c r="B18">
        <v>14</v>
      </c>
      <c r="C18" s="1">
        <v>500</v>
      </c>
      <c r="E18">
        <v>1.6957155245504225</v>
      </c>
      <c r="F18">
        <v>13.082381253102426</v>
      </c>
      <c r="G18">
        <v>23.48186088481269</v>
      </c>
      <c r="H18">
        <v>33.400098794110662</v>
      </c>
      <c r="I18">
        <v>43.067340517994914</v>
      </c>
      <c r="J18">
        <v>52.599095306952812</v>
      </c>
      <c r="K18">
        <v>62.056361762602862</v>
      </c>
      <c r="L18">
        <v>71.472263669766505</v>
      </c>
      <c r="M18">
        <v>80.865067525228284</v>
      </c>
      <c r="N18">
        <v>90.244933474127563</v>
      </c>
      <c r="O18">
        <v>99.617539978865778</v>
      </c>
      <c r="Q18">
        <v>1.1930118132325789</v>
      </c>
      <c r="R18">
        <v>1.4101451626212309</v>
      </c>
      <c r="S18">
        <v>1.4828288077618743</v>
      </c>
      <c r="T18">
        <v>1.472471124724579</v>
      </c>
      <c r="U18">
        <v>1.4190458888495627</v>
      </c>
      <c r="V18">
        <v>1.3455962463399025</v>
      </c>
      <c r="W18">
        <v>1.2646316541201488</v>
      </c>
      <c r="X18">
        <v>1.1826704155325747</v>
      </c>
      <c r="Y18">
        <v>1.1029675779975172</v>
      </c>
      <c r="Z18">
        <v>1.0270441728571855</v>
      </c>
      <c r="AA18">
        <v>0.9555161907242169</v>
      </c>
      <c r="AC18">
        <f>INDEX(Q18:AA18,,$AC$2)^Dashboard!$M$2</f>
        <v>1.1826704155325747</v>
      </c>
      <c r="AE18">
        <f t="shared" si="0"/>
        <v>1.0087441078800869</v>
      </c>
      <c r="AF18">
        <f t="shared" si="1"/>
        <v>1.192339931819653</v>
      </c>
      <c r="AG18">
        <f t="shared" si="2"/>
        <v>1.2537971596204456</v>
      </c>
      <c r="AH18">
        <f t="shared" si="3"/>
        <v>1.2450392817693867</v>
      </c>
      <c r="AI18">
        <f t="shared" si="4"/>
        <v>1.1998658884272035</v>
      </c>
      <c r="AJ18">
        <f t="shared" si="5"/>
        <v>1.1377609760653054</v>
      </c>
      <c r="AK18">
        <f t="shared" si="6"/>
        <v>1.0693018422640306</v>
      </c>
      <c r="AL18">
        <f t="shared" si="7"/>
        <v>1</v>
      </c>
      <c r="AM18">
        <f t="shared" si="8"/>
        <v>0.93260773543644782</v>
      </c>
      <c r="AN18">
        <f t="shared" si="9"/>
        <v>0.8684111476608567</v>
      </c>
      <c r="AO18">
        <f t="shared" si="10"/>
        <v>0.80793108390551327</v>
      </c>
      <c r="AQ18">
        <f t="shared" si="14"/>
        <v>7.5620220076870109E-2</v>
      </c>
      <c r="AR18">
        <f t="shared" si="15"/>
        <v>1.5280017769943297</v>
      </c>
      <c r="AS18">
        <f t="shared" si="16"/>
        <v>1.9645456328764079</v>
      </c>
      <c r="AT18">
        <f t="shared" si="17"/>
        <v>1.9036610782183421</v>
      </c>
      <c r="AU18">
        <f t="shared" si="18"/>
        <v>1.5826541347703793</v>
      </c>
      <c r="AV18">
        <f t="shared" si="19"/>
        <v>1.1210206774003311</v>
      </c>
      <c r="AW18">
        <f t="shared" si="20"/>
        <v>0.58200630110965756</v>
      </c>
      <c r="AX18">
        <f t="shared" si="21"/>
        <v>0</v>
      </c>
      <c r="AY18">
        <f t="shared" si="22"/>
        <v>-0.60601973295045775</v>
      </c>
      <c r="AZ18">
        <f t="shared" si="23"/>
        <v>-1.2254922042021412</v>
      </c>
      <c r="BA18">
        <f t="shared" si="24"/>
        <v>-1.8525136547066694</v>
      </c>
      <c r="BC18">
        <f t="shared" si="25"/>
        <v>0.99133168876845967</v>
      </c>
      <c r="BD18">
        <f t="shared" si="26"/>
        <v>0.83868699966617788</v>
      </c>
      <c r="BE18">
        <f t="shared" si="27"/>
        <v>0.79757717771726644</v>
      </c>
      <c r="BF18">
        <f t="shared" si="28"/>
        <v>0.80318750953692852</v>
      </c>
      <c r="BG18">
        <f t="shared" si="29"/>
        <v>0.83342647677967596</v>
      </c>
      <c r="BH18">
        <f t="shared" si="30"/>
        <v>0.87891922911460607</v>
      </c>
      <c r="BI18">
        <f t="shared" si="31"/>
        <v>0.93518963540051703</v>
      </c>
      <c r="BJ18">
        <f t="shared" si="32"/>
        <v>1</v>
      </c>
      <c r="BK18">
        <f t="shared" si="33"/>
        <v>1.0722621762642934</v>
      </c>
      <c r="BL18">
        <f t="shared" si="34"/>
        <v>1.1515282855287954</v>
      </c>
      <c r="BM18">
        <f t="shared" si="35"/>
        <v>1.2377293310291164</v>
      </c>
      <c r="BO18">
        <f t="shared" si="36"/>
        <v>-7.5620220076871289E-2</v>
      </c>
      <c r="BP18">
        <f t="shared" si="37"/>
        <v>-1.5280017769943308</v>
      </c>
      <c r="BQ18">
        <f t="shared" si="38"/>
        <v>-1.9645456328764079</v>
      </c>
      <c r="BR18">
        <f t="shared" si="39"/>
        <v>-1.9036610782183427</v>
      </c>
      <c r="BS18">
        <f t="shared" si="40"/>
        <v>-1.5826541347703791</v>
      </c>
      <c r="BT18">
        <f t="shared" si="41"/>
        <v>-1.1210206774003315</v>
      </c>
      <c r="BU18">
        <f t="shared" si="42"/>
        <v>-0.58200630110965823</v>
      </c>
      <c r="BV18">
        <f t="shared" si="43"/>
        <v>0</v>
      </c>
      <c r="BW18">
        <f t="shared" si="44"/>
        <v>0.60601973295045719</v>
      </c>
      <c r="BX18">
        <f t="shared" si="45"/>
        <v>1.2254922042021403</v>
      </c>
      <c r="BY18">
        <f t="shared" si="46"/>
        <v>1.8525136547066685</v>
      </c>
    </row>
    <row r="19" spans="1:77">
      <c r="B19">
        <v>15</v>
      </c>
      <c r="C19" s="1">
        <v>630</v>
      </c>
      <c r="E19">
        <v>0.4984613315151023</v>
      </c>
      <c r="F19">
        <v>11.281653610003715</v>
      </c>
      <c r="G19">
        <v>21.538024541667383</v>
      </c>
      <c r="H19">
        <v>31.520794784340772</v>
      </c>
      <c r="I19">
        <v>41.356205477387519</v>
      </c>
      <c r="J19">
        <v>51.110698276960605</v>
      </c>
      <c r="K19">
        <v>60.82028596624513</v>
      </c>
      <c r="L19">
        <v>70.50480781364115</v>
      </c>
      <c r="M19">
        <v>80.175292435708684</v>
      </c>
      <c r="N19">
        <v>89.837901698411173</v>
      </c>
      <c r="O19">
        <v>99.496088108029852</v>
      </c>
      <c r="Q19">
        <v>1.0393983772141393</v>
      </c>
      <c r="R19">
        <v>1.1461130030446267</v>
      </c>
      <c r="S19">
        <v>1.1854935558570134</v>
      </c>
      <c r="T19">
        <v>1.1859915274551309</v>
      </c>
      <c r="U19">
        <v>1.1653052090109077</v>
      </c>
      <c r="V19">
        <v>1.1336915652177582</v>
      </c>
      <c r="W19">
        <v>1.0968828804901227</v>
      </c>
      <c r="X19">
        <v>1.0580128447877144</v>
      </c>
      <c r="Y19">
        <v>1.0187649430865744</v>
      </c>
      <c r="Z19">
        <v>0.98002585659000463</v>
      </c>
      <c r="AA19">
        <v>0.94224850445321262</v>
      </c>
      <c r="AC19">
        <f>INDEX(Q19:AA19,,$AC$2)^Dashboard!$M$2</f>
        <v>1.0580128447877144</v>
      </c>
      <c r="AE19">
        <f t="shared" si="0"/>
        <v>0.98240619888002401</v>
      </c>
      <c r="AF19">
        <f t="shared" si="1"/>
        <v>1.0832694599984647</v>
      </c>
      <c r="AG19">
        <f t="shared" si="2"/>
        <v>1.1204907026387543</v>
      </c>
      <c r="AH19">
        <f t="shared" si="3"/>
        <v>1.1209613695125742</v>
      </c>
      <c r="AI19">
        <f t="shared" si="4"/>
        <v>1.1014093210226772</v>
      </c>
      <c r="AJ19">
        <f t="shared" si="5"/>
        <v>1.0715291130943012</v>
      </c>
      <c r="AK19">
        <f t="shared" si="6"/>
        <v>1.0367387181487455</v>
      </c>
      <c r="AL19">
        <f t="shared" si="7"/>
        <v>1</v>
      </c>
      <c r="AM19">
        <f t="shared" si="8"/>
        <v>0.96290413495970839</v>
      </c>
      <c r="AN19">
        <f t="shared" si="9"/>
        <v>0.92628918582424435</v>
      </c>
      <c r="AO19">
        <f t="shared" si="10"/>
        <v>0.89058323733514844</v>
      </c>
      <c r="AQ19">
        <f t="shared" si="14"/>
        <v>-0.15417811683309318</v>
      </c>
      <c r="AR19">
        <f t="shared" si="15"/>
        <v>0.69472999002097557</v>
      </c>
      <c r="AS19">
        <f t="shared" si="16"/>
        <v>0.98816514585645654</v>
      </c>
      <c r="AT19">
        <f t="shared" si="17"/>
        <v>0.99181292457380854</v>
      </c>
      <c r="AU19">
        <f t="shared" si="18"/>
        <v>0.83897495028833868</v>
      </c>
      <c r="AV19">
        <f t="shared" si="19"/>
        <v>0.6000795035334795</v>
      </c>
      <c r="AW19">
        <f t="shared" si="20"/>
        <v>0.313386360877281</v>
      </c>
      <c r="AX19">
        <f t="shared" si="21"/>
        <v>0</v>
      </c>
      <c r="AY19">
        <f t="shared" si="22"/>
        <v>-0.32833896634470217</v>
      </c>
      <c r="AZ19">
        <f t="shared" si="23"/>
        <v>-0.66506812379317559</v>
      </c>
      <c r="BA19">
        <f t="shared" si="24"/>
        <v>-1.0065096694172397</v>
      </c>
      <c r="BC19">
        <f t="shared" si="25"/>
        <v>1.0179088865074686</v>
      </c>
      <c r="BD19">
        <f t="shared" si="26"/>
        <v>0.92313135090268061</v>
      </c>
      <c r="BE19">
        <f t="shared" si="27"/>
        <v>0.89246612903168332</v>
      </c>
      <c r="BF19">
        <f t="shared" si="28"/>
        <v>0.89209140225307526</v>
      </c>
      <c r="BG19">
        <f t="shared" si="29"/>
        <v>0.90792767131431484</v>
      </c>
      <c r="BH19">
        <f t="shared" si="30"/>
        <v>0.93324575858910308</v>
      </c>
      <c r="BI19">
        <f t="shared" si="31"/>
        <v>0.9645631850092875</v>
      </c>
      <c r="BJ19">
        <f t="shared" si="32"/>
        <v>1</v>
      </c>
      <c r="BK19">
        <f t="shared" si="33"/>
        <v>1.0385249825953273</v>
      </c>
      <c r="BL19">
        <f t="shared" si="34"/>
        <v>1.0795764598181778</v>
      </c>
      <c r="BM19">
        <f t="shared" si="35"/>
        <v>1.1228596700205749</v>
      </c>
      <c r="BO19">
        <f t="shared" si="36"/>
        <v>0.15417811683309285</v>
      </c>
      <c r="BP19">
        <f t="shared" si="37"/>
        <v>-0.69472999002097491</v>
      </c>
      <c r="BQ19">
        <f t="shared" si="38"/>
        <v>-0.98816514585645665</v>
      </c>
      <c r="BR19">
        <f t="shared" si="39"/>
        <v>-0.99181292457380887</v>
      </c>
      <c r="BS19">
        <f t="shared" si="40"/>
        <v>-0.83897495028833913</v>
      </c>
      <c r="BT19">
        <f t="shared" si="41"/>
        <v>-0.60007950353347983</v>
      </c>
      <c r="BU19">
        <f t="shared" si="42"/>
        <v>-0.313386360877281</v>
      </c>
      <c r="BV19">
        <f t="shared" si="43"/>
        <v>0</v>
      </c>
      <c r="BW19">
        <f t="shared" si="44"/>
        <v>0.32833896634470111</v>
      </c>
      <c r="BX19">
        <f t="shared" si="45"/>
        <v>0.66506812379317559</v>
      </c>
      <c r="BY19">
        <f t="shared" si="46"/>
        <v>1.0065096694172404</v>
      </c>
    </row>
    <row r="20" spans="1:77">
      <c r="B20">
        <v>16</v>
      </c>
      <c r="C20" s="1">
        <v>800</v>
      </c>
      <c r="E20">
        <v>-0.12238714165216891</v>
      </c>
      <c r="F20">
        <v>10.090945536672109</v>
      </c>
      <c r="G20">
        <v>20.156233919372255</v>
      </c>
      <c r="H20">
        <v>30.140193368757757</v>
      </c>
      <c r="I20">
        <v>40.079008898028341</v>
      </c>
      <c r="J20">
        <v>49.99262196175173</v>
      </c>
      <c r="K20">
        <v>59.892120249934827</v>
      </c>
      <c r="L20">
        <v>69.783699343846521</v>
      </c>
      <c r="M20">
        <v>79.670830863770107</v>
      </c>
      <c r="N20">
        <v>89.555463133806398</v>
      </c>
      <c r="O20">
        <v>99.438690542557211</v>
      </c>
      <c r="Q20">
        <v>0.96769748151401525</v>
      </c>
      <c r="R20">
        <v>0.9992911383006281</v>
      </c>
      <c r="S20">
        <v>1.0111362174061502</v>
      </c>
      <c r="T20">
        <v>1.011699454266445</v>
      </c>
      <c r="U20">
        <v>1.0059580233021987</v>
      </c>
      <c r="V20">
        <v>0.99676114360278101</v>
      </c>
      <c r="W20">
        <v>0.98571637787594679</v>
      </c>
      <c r="X20">
        <v>0.9737231980380503</v>
      </c>
      <c r="Y20">
        <v>0.96128222828381782</v>
      </c>
      <c r="Z20">
        <v>0.94867095861808215</v>
      </c>
      <c r="AA20">
        <v>0.9360425230048196</v>
      </c>
      <c r="AC20">
        <f>INDEX(Q20:AA20,,$AC$2)^Dashboard!$M$2</f>
        <v>0.9737231980380503</v>
      </c>
      <c r="AE20">
        <f t="shared" si="0"/>
        <v>0.99381167406078419</v>
      </c>
      <c r="AF20">
        <f t="shared" si="1"/>
        <v>1.0262579142759405</v>
      </c>
      <c r="AG20">
        <f t="shared" si="2"/>
        <v>1.0384226435638826</v>
      </c>
      <c r="AH20">
        <f t="shared" si="3"/>
        <v>1.0390010798807228</v>
      </c>
      <c r="AI20">
        <f t="shared" si="4"/>
        <v>1.033104711204476</v>
      </c>
      <c r="AJ20">
        <f t="shared" si="5"/>
        <v>1.0236596453808944</v>
      </c>
      <c r="AK20">
        <f t="shared" si="6"/>
        <v>1.0123168266526479</v>
      </c>
      <c r="AL20">
        <f t="shared" si="7"/>
        <v>1</v>
      </c>
      <c r="AM20">
        <f t="shared" si="8"/>
        <v>0.98722329941476206</v>
      </c>
      <c r="AN20">
        <f t="shared" si="9"/>
        <v>0.97427170322074508</v>
      </c>
      <c r="AO20">
        <f t="shared" si="10"/>
        <v>0.96130247784056777</v>
      </c>
      <c r="AQ20">
        <f t="shared" si="14"/>
        <v>-5.3918120205736352E-2</v>
      </c>
      <c r="AR20">
        <f t="shared" si="15"/>
        <v>0.22513038648399483</v>
      </c>
      <c r="AS20">
        <f t="shared" si="16"/>
        <v>0.32748299335595638</v>
      </c>
      <c r="AT20">
        <f t="shared" si="17"/>
        <v>0.33231997878542108</v>
      </c>
      <c r="AU20">
        <f t="shared" si="18"/>
        <v>0.28288684072378911</v>
      </c>
      <c r="AV20">
        <f t="shared" si="19"/>
        <v>0.20311165811923287</v>
      </c>
      <c r="AW20">
        <f t="shared" si="20"/>
        <v>0.10632911436160582</v>
      </c>
      <c r="AX20">
        <f t="shared" si="21"/>
        <v>0</v>
      </c>
      <c r="AY20">
        <f t="shared" si="22"/>
        <v>-0.11169206848865153</v>
      </c>
      <c r="AZ20">
        <f t="shared" si="23"/>
        <v>-0.22639821860332271</v>
      </c>
      <c r="BA20">
        <f t="shared" si="24"/>
        <v>-0.34279876509525348</v>
      </c>
      <c r="BC20">
        <f t="shared" si="25"/>
        <v>1.0062268597770943</v>
      </c>
      <c r="BD20">
        <f t="shared" si="26"/>
        <v>0.9744139227472205</v>
      </c>
      <c r="BE20">
        <f t="shared" si="27"/>
        <v>0.96299903146177979</v>
      </c>
      <c r="BF20">
        <f t="shared" si="28"/>
        <v>0.96246290727128025</v>
      </c>
      <c r="BG20">
        <f t="shared" si="29"/>
        <v>0.96795609307997454</v>
      </c>
      <c r="BH20">
        <f t="shared" si="30"/>
        <v>0.97688719538016866</v>
      </c>
      <c r="BI20">
        <f t="shared" si="31"/>
        <v>0.98783303178573556</v>
      </c>
      <c r="BJ20">
        <f t="shared" si="32"/>
        <v>1</v>
      </c>
      <c r="BK20">
        <f t="shared" si="33"/>
        <v>1.0129420573773047</v>
      </c>
      <c r="BL20">
        <f t="shared" si="34"/>
        <v>1.0264077225010255</v>
      </c>
      <c r="BM20">
        <f t="shared" si="35"/>
        <v>1.0402553026247896</v>
      </c>
      <c r="BO20">
        <f t="shared" si="36"/>
        <v>5.3918120205736254E-2</v>
      </c>
      <c r="BP20">
        <f t="shared" si="37"/>
        <v>-0.22513038648399564</v>
      </c>
      <c r="BQ20">
        <f t="shared" si="38"/>
        <v>-0.32748299335595721</v>
      </c>
      <c r="BR20">
        <f t="shared" si="39"/>
        <v>-0.33231997878541997</v>
      </c>
      <c r="BS20">
        <f t="shared" si="40"/>
        <v>-0.28288684072378917</v>
      </c>
      <c r="BT20">
        <f t="shared" si="41"/>
        <v>-0.20311165811923348</v>
      </c>
      <c r="BU20">
        <f t="shared" si="42"/>
        <v>-0.10632911436160519</v>
      </c>
      <c r="BV20">
        <f t="shared" si="43"/>
        <v>0</v>
      </c>
      <c r="BW20">
        <f t="shared" si="44"/>
        <v>0.11169206848865117</v>
      </c>
      <c r="BX20">
        <f t="shared" si="45"/>
        <v>0.22639821860332277</v>
      </c>
      <c r="BY20">
        <f t="shared" si="46"/>
        <v>0.34279876509525276</v>
      </c>
    </row>
    <row r="21" spans="1:77">
      <c r="A21">
        <v>6</v>
      </c>
      <c r="B21">
        <v>17</v>
      </c>
      <c r="C21" s="1" t="s">
        <v>1</v>
      </c>
      <c r="E21">
        <v>0.16282064282302144</v>
      </c>
      <c r="F21">
        <v>10.097104814457566</v>
      </c>
      <c r="G21">
        <v>20.060040590285752</v>
      </c>
      <c r="H21">
        <v>30.03916305424179</v>
      </c>
      <c r="I21">
        <v>40.027411721574005</v>
      </c>
      <c r="J21">
        <v>50.020799967901951</v>
      </c>
      <c r="K21">
        <v>60.017080799842674</v>
      </c>
      <c r="L21">
        <v>70.014989008115975</v>
      </c>
      <c r="M21">
        <v>80.013812596528211</v>
      </c>
      <c r="N21">
        <v>90.013151016679174</v>
      </c>
      <c r="O21">
        <v>100.01277897192192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C21">
        <f>INDEX(Q21:AA21,,$AC$2)^Dashboard!$M$2</f>
        <v>1</v>
      </c>
      <c r="AE21">
        <f t="shared" si="0"/>
        <v>1</v>
      </c>
      <c r="AF21">
        <f t="shared" si="1"/>
        <v>1</v>
      </c>
      <c r="AG21">
        <f t="shared" si="2"/>
        <v>1</v>
      </c>
      <c r="AH21">
        <f t="shared" si="3"/>
        <v>1</v>
      </c>
      <c r="AI21">
        <f t="shared" si="4"/>
        <v>1</v>
      </c>
      <c r="AJ21">
        <f t="shared" si="5"/>
        <v>1</v>
      </c>
      <c r="AK21">
        <f t="shared" si="6"/>
        <v>1</v>
      </c>
      <c r="AL21">
        <f t="shared" si="7"/>
        <v>1</v>
      </c>
      <c r="AM21">
        <f t="shared" si="8"/>
        <v>1</v>
      </c>
      <c r="AN21">
        <f t="shared" si="9"/>
        <v>1</v>
      </c>
      <c r="AO21">
        <f t="shared" si="10"/>
        <v>1</v>
      </c>
      <c r="AQ21">
        <f t="shared" si="14"/>
        <v>0</v>
      </c>
      <c r="AR21">
        <f t="shared" si="15"/>
        <v>0</v>
      </c>
      <c r="AS21">
        <f t="shared" si="16"/>
        <v>0</v>
      </c>
      <c r="AT21">
        <f t="shared" si="17"/>
        <v>0</v>
      </c>
      <c r="AU21">
        <f t="shared" si="18"/>
        <v>0</v>
      </c>
      <c r="AV21">
        <f t="shared" si="19"/>
        <v>0</v>
      </c>
      <c r="AW21">
        <f t="shared" si="20"/>
        <v>0</v>
      </c>
      <c r="AX21">
        <f t="shared" si="21"/>
        <v>0</v>
      </c>
      <c r="AY21">
        <f t="shared" si="22"/>
        <v>0</v>
      </c>
      <c r="AZ21">
        <f t="shared" si="23"/>
        <v>0</v>
      </c>
      <c r="BA21">
        <f t="shared" si="24"/>
        <v>0</v>
      </c>
      <c r="BC21">
        <f t="shared" si="25"/>
        <v>1</v>
      </c>
      <c r="BD21">
        <f t="shared" si="26"/>
        <v>1</v>
      </c>
      <c r="BE21">
        <f t="shared" si="27"/>
        <v>1</v>
      </c>
      <c r="BF21">
        <f t="shared" si="28"/>
        <v>1</v>
      </c>
      <c r="BG21">
        <f t="shared" si="29"/>
        <v>1</v>
      </c>
      <c r="BH21">
        <f t="shared" si="30"/>
        <v>1</v>
      </c>
      <c r="BI21">
        <f t="shared" si="31"/>
        <v>1</v>
      </c>
      <c r="BJ21">
        <f t="shared" si="32"/>
        <v>1</v>
      </c>
      <c r="BK21">
        <f t="shared" si="33"/>
        <v>1</v>
      </c>
      <c r="BL21">
        <f t="shared" si="34"/>
        <v>1</v>
      </c>
      <c r="BM21">
        <f t="shared" si="35"/>
        <v>1</v>
      </c>
      <c r="BO21">
        <f t="shared" si="36"/>
        <v>0</v>
      </c>
      <c r="BP21">
        <f t="shared" si="37"/>
        <v>0</v>
      </c>
      <c r="BQ21">
        <f t="shared" si="38"/>
        <v>0</v>
      </c>
      <c r="BR21">
        <f t="shared" si="39"/>
        <v>0</v>
      </c>
      <c r="BS21">
        <f t="shared" si="40"/>
        <v>0</v>
      </c>
      <c r="BT21">
        <f t="shared" si="41"/>
        <v>0</v>
      </c>
      <c r="BU21">
        <f t="shared" si="42"/>
        <v>0</v>
      </c>
      <c r="BV21">
        <f t="shared" si="43"/>
        <v>0</v>
      </c>
      <c r="BW21">
        <f t="shared" si="44"/>
        <v>0</v>
      </c>
      <c r="BX21">
        <f t="shared" si="45"/>
        <v>0</v>
      </c>
      <c r="BY21">
        <f t="shared" si="46"/>
        <v>0</v>
      </c>
    </row>
    <row r="22" spans="1:77">
      <c r="B22">
        <v>18</v>
      </c>
      <c r="C22" s="1" t="s">
        <v>2</v>
      </c>
      <c r="E22">
        <v>1.2106609601325573</v>
      </c>
      <c r="F22">
        <v>11.361619104639558</v>
      </c>
      <c r="G22">
        <v>21.517669744899621</v>
      </c>
      <c r="H22">
        <v>31.676586412774256</v>
      </c>
      <c r="I22">
        <v>41.837115496616434</v>
      </c>
      <c r="J22">
        <v>51.998551539629403</v>
      </c>
      <c r="K22">
        <v>62.160497676348214</v>
      </c>
      <c r="L22">
        <v>72.322730682952766</v>
      </c>
      <c r="M22">
        <v>82.485125015659463</v>
      </c>
      <c r="N22">
        <v>92.647610071012096</v>
      </c>
      <c r="O22">
        <v>102.81014614418876</v>
      </c>
      <c r="Q22">
        <v>1.128215380178532</v>
      </c>
      <c r="R22">
        <v>1.1567132609513477</v>
      </c>
      <c r="S22">
        <v>1.182718684266479</v>
      </c>
      <c r="T22">
        <v>1.2074555941216709</v>
      </c>
      <c r="U22">
        <v>1.2316439808384594</v>
      </c>
      <c r="V22">
        <v>1.255704870018979</v>
      </c>
      <c r="W22">
        <v>1.2798846893083911</v>
      </c>
      <c r="X22">
        <v>1.30432879998443</v>
      </c>
      <c r="Y22">
        <v>1.3291243697716337</v>
      </c>
      <c r="Z22">
        <v>1.3543251789074409</v>
      </c>
      <c r="AA22">
        <v>1.3799659121516241</v>
      </c>
      <c r="AC22">
        <f>INDEX(Q22:AA22,,$AC$2)^Dashboard!$M$2</f>
        <v>1.30432879998443</v>
      </c>
      <c r="AE22">
        <f t="shared" si="0"/>
        <v>0.86497774195586241</v>
      </c>
      <c r="AF22">
        <f t="shared" si="1"/>
        <v>0.88682643591489785</v>
      </c>
      <c r="AG22">
        <f t="shared" si="2"/>
        <v>0.90676421794918372</v>
      </c>
      <c r="AH22">
        <f t="shared" si="3"/>
        <v>0.9257294588113707</v>
      </c>
      <c r="AI22">
        <f t="shared" si="4"/>
        <v>0.9442741591331586</v>
      </c>
      <c r="AJ22">
        <f t="shared" si="5"/>
        <v>0.96272110991796589</v>
      </c>
      <c r="AK22">
        <f t="shared" si="6"/>
        <v>0.98125924178295332</v>
      </c>
      <c r="AL22">
        <f t="shared" si="7"/>
        <v>1</v>
      </c>
      <c r="AM22">
        <f t="shared" si="8"/>
        <v>1.01901021413274</v>
      </c>
      <c r="AN22">
        <f t="shared" si="9"/>
        <v>1.0383311162979822</v>
      </c>
      <c r="AO22">
        <f t="shared" si="10"/>
        <v>1.0579892985327757</v>
      </c>
      <c r="AQ22">
        <f t="shared" si="14"/>
        <v>-1.2599013575272546</v>
      </c>
      <c r="AR22">
        <f t="shared" si="15"/>
        <v>-1.0432273846547984</v>
      </c>
      <c r="AS22">
        <f t="shared" si="16"/>
        <v>-0.85011252022292194</v>
      </c>
      <c r="AT22">
        <f t="shared" si="17"/>
        <v>-0.6703183163043257</v>
      </c>
      <c r="AU22">
        <f t="shared" si="18"/>
        <v>-0.49803789979436142</v>
      </c>
      <c r="AV22">
        <f t="shared" si="19"/>
        <v>-0.32999010310933863</v>
      </c>
      <c r="AW22">
        <f t="shared" si="20"/>
        <v>-0.16432479833125008</v>
      </c>
      <c r="AX22">
        <f t="shared" si="21"/>
        <v>0</v>
      </c>
      <c r="AY22">
        <f t="shared" si="22"/>
        <v>0.16357074429446122</v>
      </c>
      <c r="AZ22">
        <f t="shared" si="23"/>
        <v>0.3267173794961295</v>
      </c>
      <c r="BA22">
        <f t="shared" si="24"/>
        <v>0.4896254974300559</v>
      </c>
      <c r="BC22">
        <f t="shared" si="25"/>
        <v>1.1560991127226339</v>
      </c>
      <c r="BD22">
        <f t="shared" si="26"/>
        <v>1.1276163626858351</v>
      </c>
      <c r="BE22">
        <f t="shared" si="27"/>
        <v>1.102822520127323</v>
      </c>
      <c r="BF22">
        <f t="shared" si="28"/>
        <v>1.0802292078767721</v>
      </c>
      <c r="BG22">
        <f t="shared" si="29"/>
        <v>1.059014471938952</v>
      </c>
      <c r="BH22">
        <f t="shared" si="30"/>
        <v>1.03872241887914</v>
      </c>
      <c r="BI22">
        <f t="shared" si="31"/>
        <v>1.0190986819986476</v>
      </c>
      <c r="BJ22">
        <f t="shared" si="32"/>
        <v>1</v>
      </c>
      <c r="BK22">
        <f t="shared" si="33"/>
        <v>0.9813444322057957</v>
      </c>
      <c r="BL22">
        <f t="shared" si="34"/>
        <v>0.96308391832207985</v>
      </c>
      <c r="BM22">
        <f t="shared" si="35"/>
        <v>0.94518914452802549</v>
      </c>
      <c r="BO22">
        <f t="shared" si="36"/>
        <v>1.2599013575272537</v>
      </c>
      <c r="BP22">
        <f t="shared" si="37"/>
        <v>1.0432273846547979</v>
      </c>
      <c r="BQ22">
        <f t="shared" si="38"/>
        <v>0.85011252022292116</v>
      </c>
      <c r="BR22">
        <f t="shared" si="39"/>
        <v>0.67031831630432481</v>
      </c>
      <c r="BS22">
        <f t="shared" si="40"/>
        <v>0.49803789979436075</v>
      </c>
      <c r="BT22">
        <f t="shared" si="41"/>
        <v>0.32999010310933785</v>
      </c>
      <c r="BU22">
        <f t="shared" si="42"/>
        <v>0.16432479833125019</v>
      </c>
      <c r="BV22">
        <f t="shared" si="43"/>
        <v>0</v>
      </c>
      <c r="BW22">
        <f t="shared" si="44"/>
        <v>-0.16357074429446133</v>
      </c>
      <c r="BX22">
        <f t="shared" si="45"/>
        <v>-0.32671737949613011</v>
      </c>
      <c r="BY22">
        <f t="shared" si="46"/>
        <v>-0.48962549743005568</v>
      </c>
    </row>
    <row r="23" spans="1:77">
      <c r="B23">
        <v>19</v>
      </c>
      <c r="C23" s="1" t="s">
        <v>3</v>
      </c>
      <c r="E23">
        <v>-0.9770335645886945</v>
      </c>
      <c r="F23">
        <v>10.538409612054295</v>
      </c>
      <c r="G23">
        <v>21.460357941010813</v>
      </c>
      <c r="H23">
        <v>32.075443854211052</v>
      </c>
      <c r="I23">
        <v>42.525637878811004</v>
      </c>
      <c r="J23">
        <v>52.885399827569152</v>
      </c>
      <c r="K23">
        <v>63.195011306635614</v>
      </c>
      <c r="L23">
        <v>73.476639698779138</v>
      </c>
      <c r="M23">
        <v>83.742600510324564</v>
      </c>
      <c r="N23">
        <v>93.999772328421443</v>
      </c>
      <c r="O23">
        <v>104.25200852160255</v>
      </c>
      <c r="Q23">
        <v>0.87701554171896345</v>
      </c>
      <c r="R23">
        <v>1.0521199118001279</v>
      </c>
      <c r="S23">
        <v>1.1749404821948741</v>
      </c>
      <c r="T23">
        <v>1.2641949175493576</v>
      </c>
      <c r="U23">
        <v>1.3332491266288899</v>
      </c>
      <c r="V23">
        <v>1.3906889150674964</v>
      </c>
      <c r="W23">
        <v>1.4417717951892193</v>
      </c>
      <c r="X23">
        <v>1.4896441469358275</v>
      </c>
      <c r="Y23">
        <v>1.5361704110447909</v>
      </c>
      <c r="Z23">
        <v>1.5824538947799183</v>
      </c>
      <c r="AA23">
        <v>1.6291515182572467</v>
      </c>
      <c r="AC23">
        <f>INDEX(Q23:AA23,,$AC$2)^Dashboard!$M$2</f>
        <v>1.4896441469358275</v>
      </c>
      <c r="AE23">
        <f t="shared" si="0"/>
        <v>0.58874164244055827</v>
      </c>
      <c r="AF23">
        <f t="shared" si="1"/>
        <v>0.70628942755511137</v>
      </c>
      <c r="AG23">
        <f t="shared" si="2"/>
        <v>0.7887390318095141</v>
      </c>
      <c r="AH23">
        <f t="shared" si="3"/>
        <v>0.84865564715558739</v>
      </c>
      <c r="AI23">
        <f t="shared" si="4"/>
        <v>0.89501182505322541</v>
      </c>
      <c r="AJ23">
        <f t="shared" si="5"/>
        <v>0.93357122768422218</v>
      </c>
      <c r="AK23">
        <f t="shared" si="6"/>
        <v>0.9678632297216212</v>
      </c>
      <c r="AL23">
        <f t="shared" si="7"/>
        <v>1</v>
      </c>
      <c r="AM23">
        <f t="shared" si="8"/>
        <v>1.0312331399446419</v>
      </c>
      <c r="AN23">
        <f t="shared" si="9"/>
        <v>1.0623033011172494</v>
      </c>
      <c r="AO23">
        <f t="shared" si="10"/>
        <v>1.0936514748226169</v>
      </c>
      <c r="AQ23">
        <f t="shared" si="14"/>
        <v>-4.6015048980748805</v>
      </c>
      <c r="AR23">
        <f t="shared" si="15"/>
        <v>-3.0203458930664357</v>
      </c>
      <c r="AS23">
        <f t="shared" si="16"/>
        <v>-2.0613333399381033</v>
      </c>
      <c r="AT23">
        <f t="shared" si="17"/>
        <v>-1.4253698906939021</v>
      </c>
      <c r="AU23">
        <f t="shared" si="18"/>
        <v>-0.9634245334261643</v>
      </c>
      <c r="AV23">
        <f t="shared" si="19"/>
        <v>-0.59705083099596257</v>
      </c>
      <c r="AW23">
        <f t="shared" si="20"/>
        <v>-0.28372018387022352</v>
      </c>
      <c r="AX23">
        <f t="shared" si="21"/>
        <v>0</v>
      </c>
      <c r="AY23">
        <f t="shared" si="22"/>
        <v>0.26713722313318966</v>
      </c>
      <c r="AZ23">
        <f t="shared" si="23"/>
        <v>0.52497062107910653</v>
      </c>
      <c r="BA23">
        <f t="shared" si="24"/>
        <v>0.77757885901746648</v>
      </c>
      <c r="BC23">
        <f t="shared" si="25"/>
        <v>1.6985379119007433</v>
      </c>
      <c r="BD23">
        <f t="shared" si="26"/>
        <v>1.4158501614013903</v>
      </c>
      <c r="BE23">
        <f t="shared" si="27"/>
        <v>1.2678464735107808</v>
      </c>
      <c r="BF23">
        <f t="shared" si="28"/>
        <v>1.1783342317365928</v>
      </c>
      <c r="BG23">
        <f t="shared" si="29"/>
        <v>1.1173036735470294</v>
      </c>
      <c r="BH23">
        <f t="shared" si="30"/>
        <v>1.0711555480137902</v>
      </c>
      <c r="BI23">
        <f t="shared" si="31"/>
        <v>1.0332038342727639</v>
      </c>
      <c r="BJ23">
        <f t="shared" si="32"/>
        <v>1</v>
      </c>
      <c r="BK23">
        <f t="shared" si="33"/>
        <v>0.96971282367213441</v>
      </c>
      <c r="BL23">
        <f t="shared" si="34"/>
        <v>0.94135074130738039</v>
      </c>
      <c r="BM23">
        <f t="shared" si="35"/>
        <v>0.91436808071071585</v>
      </c>
      <c r="BO23">
        <f t="shared" si="36"/>
        <v>4.6015048980748796</v>
      </c>
      <c r="BP23">
        <f t="shared" si="37"/>
        <v>3.0203458930664357</v>
      </c>
      <c r="BQ23">
        <f t="shared" si="38"/>
        <v>2.0613333399381037</v>
      </c>
      <c r="BR23">
        <f t="shared" si="39"/>
        <v>1.4253698906939025</v>
      </c>
      <c r="BS23">
        <f t="shared" si="40"/>
        <v>0.96342453342616396</v>
      </c>
      <c r="BT23">
        <f t="shared" si="41"/>
        <v>0.5970508309959619</v>
      </c>
      <c r="BU23">
        <f t="shared" si="42"/>
        <v>0.28372018387022252</v>
      </c>
      <c r="BV23">
        <f t="shared" si="43"/>
        <v>0</v>
      </c>
      <c r="BW23">
        <f t="shared" si="44"/>
        <v>-0.26713722313318905</v>
      </c>
      <c r="BX23">
        <f t="shared" si="45"/>
        <v>-0.52497062107910653</v>
      </c>
      <c r="BY23">
        <f t="shared" si="46"/>
        <v>-0.77757885901746637</v>
      </c>
    </row>
    <row r="24" spans="1:77">
      <c r="A24">
        <v>7</v>
      </c>
      <c r="B24">
        <v>20</v>
      </c>
      <c r="C24" s="1" t="s">
        <v>4</v>
      </c>
      <c r="E24">
        <v>-3.9081607193319456</v>
      </c>
      <c r="F24">
        <v>7.382315365058318</v>
      </c>
      <c r="G24">
        <v>18.210322243966473</v>
      </c>
      <c r="H24">
        <v>28.795003494731745</v>
      </c>
      <c r="I24">
        <v>39.247731054381674</v>
      </c>
      <c r="J24">
        <v>49.627730876875205</v>
      </c>
      <c r="K24">
        <v>59.967288010021996</v>
      </c>
      <c r="L24">
        <v>70.284244498167283</v>
      </c>
      <c r="M24">
        <v>80.588536253063779</v>
      </c>
      <c r="N24">
        <v>90.885720130073452</v>
      </c>
      <c r="O24">
        <v>101.17891137793231</v>
      </c>
      <c r="Q24">
        <v>0.62582215235384919</v>
      </c>
      <c r="R24">
        <v>0.73157781575535985</v>
      </c>
      <c r="S24">
        <v>0.8081911355608058</v>
      </c>
      <c r="T24">
        <v>0.86654679839401016</v>
      </c>
      <c r="U24">
        <v>0.91414684904829435</v>
      </c>
      <c r="V24">
        <v>0.95575492683692154</v>
      </c>
      <c r="W24">
        <v>0.99428379325797123</v>
      </c>
      <c r="X24">
        <v>1.0314846620708624</v>
      </c>
      <c r="Y24">
        <v>1.0684056667582238</v>
      </c>
      <c r="Z24">
        <v>1.1056774584225231</v>
      </c>
      <c r="AA24">
        <v>1.1436855138981112</v>
      </c>
      <c r="AC24">
        <f>INDEX(Q24:AA24,,$AC$2)^Dashboard!$M$2</f>
        <v>1.0314846620708624</v>
      </c>
      <c r="AE24">
        <f t="shared" si="0"/>
        <v>0.6067197849529008</v>
      </c>
      <c r="AF24">
        <f t="shared" si="1"/>
        <v>0.70924740100992489</v>
      </c>
      <c r="AG24">
        <f t="shared" si="2"/>
        <v>0.7835222037506977</v>
      </c>
      <c r="AH24">
        <f t="shared" si="3"/>
        <v>0.84009663958966252</v>
      </c>
      <c r="AI24">
        <f t="shared" si="4"/>
        <v>0.88624376363775048</v>
      </c>
      <c r="AJ24">
        <f t="shared" si="5"/>
        <v>0.92658181161714814</v>
      </c>
      <c r="AK24">
        <f t="shared" si="6"/>
        <v>0.96393463695504222</v>
      </c>
      <c r="AL24">
        <f t="shared" si="7"/>
        <v>1</v>
      </c>
      <c r="AM24">
        <f t="shared" si="8"/>
        <v>1.0357940413900453</v>
      </c>
      <c r="AN24">
        <f t="shared" si="9"/>
        <v>1.0719281624631309</v>
      </c>
      <c r="AO24">
        <f t="shared" si="10"/>
        <v>1.1087760738991392</v>
      </c>
      <c r="AQ24">
        <f t="shared" si="14"/>
        <v>-4.3402368522062726</v>
      </c>
      <c r="AR24">
        <f t="shared" si="15"/>
        <v>-2.9840449394505546</v>
      </c>
      <c r="AS24">
        <f t="shared" si="16"/>
        <v>-2.1189738363705848</v>
      </c>
      <c r="AT24">
        <f t="shared" si="17"/>
        <v>-1.5134150495613521</v>
      </c>
      <c r="AU24">
        <f t="shared" si="18"/>
        <v>-1.0489361572436386</v>
      </c>
      <c r="AV24">
        <f t="shared" si="19"/>
        <v>-0.66232458107805359</v>
      </c>
      <c r="AW24">
        <f t="shared" si="20"/>
        <v>-0.31904827987198453</v>
      </c>
      <c r="AX24">
        <f t="shared" si="21"/>
        <v>0</v>
      </c>
      <c r="AY24">
        <f t="shared" si="22"/>
        <v>0.30546816648426017</v>
      </c>
      <c r="AZ24">
        <f t="shared" si="23"/>
        <v>0.60331362334297056</v>
      </c>
      <c r="BA24">
        <f t="shared" si="24"/>
        <v>0.89687691595908481</v>
      </c>
      <c r="BC24">
        <f t="shared" si="25"/>
        <v>1.6482073352488897</v>
      </c>
      <c r="BD24">
        <f t="shared" si="26"/>
        <v>1.4099452441786338</v>
      </c>
      <c r="BE24">
        <f t="shared" si="27"/>
        <v>1.2762880173823148</v>
      </c>
      <c r="BF24">
        <f t="shared" si="28"/>
        <v>1.1903392453616297</v>
      </c>
      <c r="BG24">
        <f t="shared" si="29"/>
        <v>1.1283577284598496</v>
      </c>
      <c r="BH24">
        <f t="shared" si="30"/>
        <v>1.0792355164566811</v>
      </c>
      <c r="BI24">
        <f t="shared" si="31"/>
        <v>1.0374147391973423</v>
      </c>
      <c r="BJ24">
        <f t="shared" si="32"/>
        <v>1</v>
      </c>
      <c r="BK24">
        <f t="shared" si="33"/>
        <v>0.96544289698557317</v>
      </c>
      <c r="BL24">
        <f t="shared" si="34"/>
        <v>0.93289833686443058</v>
      </c>
      <c r="BM24">
        <f t="shared" si="35"/>
        <v>0.90189536331117282</v>
      </c>
      <c r="BO24">
        <f t="shared" si="36"/>
        <v>4.3402368522062735</v>
      </c>
      <c r="BP24">
        <f t="shared" si="37"/>
        <v>2.9840449394505542</v>
      </c>
      <c r="BQ24">
        <f t="shared" si="38"/>
        <v>2.1189738363705852</v>
      </c>
      <c r="BR24">
        <f t="shared" si="39"/>
        <v>1.5134150495613512</v>
      </c>
      <c r="BS24">
        <f t="shared" si="40"/>
        <v>1.0489361572436386</v>
      </c>
      <c r="BT24">
        <f t="shared" si="41"/>
        <v>0.66232458107805448</v>
      </c>
      <c r="BU24">
        <f t="shared" si="42"/>
        <v>0.31904827987198409</v>
      </c>
      <c r="BV24">
        <f t="shared" si="43"/>
        <v>0</v>
      </c>
      <c r="BW24">
        <f t="shared" si="44"/>
        <v>-0.30546816648426017</v>
      </c>
      <c r="BX24">
        <f t="shared" si="45"/>
        <v>-0.60331362334297067</v>
      </c>
      <c r="BY24">
        <f t="shared" si="46"/>
        <v>-0.89687691595908492</v>
      </c>
    </row>
    <row r="25" spans="1:77">
      <c r="B25">
        <v>21</v>
      </c>
      <c r="C25" s="1" t="s">
        <v>5</v>
      </c>
      <c r="E25">
        <v>-6.8400579970991089</v>
      </c>
      <c r="F25">
        <v>4.5593974534429123</v>
      </c>
      <c r="G25">
        <v>15.443362263410961</v>
      </c>
      <c r="H25">
        <v>26.057999912370278</v>
      </c>
      <c r="I25">
        <v>36.527122698642707</v>
      </c>
      <c r="J25">
        <v>46.916204335347437</v>
      </c>
      <c r="K25">
        <v>57.260825722819106</v>
      </c>
      <c r="L25">
        <v>67.580616644375283</v>
      </c>
      <c r="M25">
        <v>77.88649810292894</v>
      </c>
      <c r="N25">
        <v>88.184574607218366</v>
      </c>
      <c r="O25">
        <v>98.478267396838334</v>
      </c>
      <c r="Q25">
        <v>0.44653557873793687</v>
      </c>
      <c r="R25">
        <v>0.52858475321285836</v>
      </c>
      <c r="S25">
        <v>0.58771406420129779</v>
      </c>
      <c r="T25">
        <v>0.63232716972752934</v>
      </c>
      <c r="U25">
        <v>0.66832167879832793</v>
      </c>
      <c r="V25">
        <v>0.69947181331437269</v>
      </c>
      <c r="W25">
        <v>0.72809365459194786</v>
      </c>
      <c r="X25">
        <v>0.755581614645227</v>
      </c>
      <c r="Y25">
        <v>0.78277018481691718</v>
      </c>
      <c r="Z25">
        <v>0.81016071364340614</v>
      </c>
      <c r="AA25">
        <v>0.83805866591604539</v>
      </c>
      <c r="AC25">
        <f>INDEX(Q25:AA25,,$AC$2)^Dashboard!$M$2</f>
        <v>0.755581614645227</v>
      </c>
      <c r="AE25">
        <f t="shared" si="0"/>
        <v>0.59098258888631316</v>
      </c>
      <c r="AF25">
        <f t="shared" si="1"/>
        <v>0.69957333922298792</v>
      </c>
      <c r="AG25">
        <f t="shared" si="2"/>
        <v>0.77783002234278942</v>
      </c>
      <c r="AH25">
        <f t="shared" si="3"/>
        <v>0.83687474320617228</v>
      </c>
      <c r="AI25">
        <f t="shared" si="4"/>
        <v>0.88451289158501989</v>
      </c>
      <c r="AJ25">
        <f t="shared" si="5"/>
        <v>0.92573958888981189</v>
      </c>
      <c r="AK25">
        <f t="shared" si="6"/>
        <v>0.96362013114071632</v>
      </c>
      <c r="AL25">
        <f t="shared" si="7"/>
        <v>1</v>
      </c>
      <c r="AM25">
        <f t="shared" si="8"/>
        <v>1.0359836312116411</v>
      </c>
      <c r="AN25">
        <f t="shared" si="9"/>
        <v>1.0722345514240788</v>
      </c>
      <c r="AO25">
        <f t="shared" si="10"/>
        <v>1.1091570383293992</v>
      </c>
      <c r="AQ25">
        <f t="shared" si="14"/>
        <v>-4.5685062761814388</v>
      </c>
      <c r="AR25">
        <f t="shared" si="15"/>
        <v>-3.1033349972739641</v>
      </c>
      <c r="AS25">
        <f t="shared" si="16"/>
        <v>-2.1823059631340991</v>
      </c>
      <c r="AT25">
        <f t="shared" si="17"/>
        <v>-1.5467907781308203</v>
      </c>
      <c r="AU25">
        <f t="shared" si="18"/>
        <v>-1.0659166591906069</v>
      </c>
      <c r="AV25">
        <f t="shared" si="19"/>
        <v>-0.67022326881382044</v>
      </c>
      <c r="AW25">
        <f t="shared" si="20"/>
        <v>-0.32188271328287554</v>
      </c>
      <c r="AX25">
        <f t="shared" si="21"/>
        <v>0</v>
      </c>
      <c r="AY25">
        <f t="shared" si="22"/>
        <v>0.30705787014141961</v>
      </c>
      <c r="AZ25">
        <f t="shared" si="23"/>
        <v>0.60579595427988231</v>
      </c>
      <c r="BA25">
        <f t="shared" si="24"/>
        <v>0.89986078865710639</v>
      </c>
      <c r="BC25">
        <f t="shared" si="25"/>
        <v>1.6920972272372126</v>
      </c>
      <c r="BD25">
        <f t="shared" si="26"/>
        <v>1.4294426959018967</v>
      </c>
      <c r="BE25">
        <f t="shared" si="27"/>
        <v>1.2856279280504557</v>
      </c>
      <c r="BF25">
        <f t="shared" si="28"/>
        <v>1.1949219499310906</v>
      </c>
      <c r="BG25">
        <f t="shared" si="29"/>
        <v>1.1305657718657223</v>
      </c>
      <c r="BH25">
        <f t="shared" si="30"/>
        <v>1.0802173872668064</v>
      </c>
      <c r="BI25">
        <f t="shared" si="31"/>
        <v>1.0377533300557116</v>
      </c>
      <c r="BJ25">
        <f t="shared" si="32"/>
        <v>1</v>
      </c>
      <c r="BK25">
        <f t="shared" si="33"/>
        <v>0.96526621644633881</v>
      </c>
      <c r="BL25">
        <f t="shared" si="34"/>
        <v>0.93263176295882178</v>
      </c>
      <c r="BM25">
        <f t="shared" si="35"/>
        <v>0.90158558747117501</v>
      </c>
      <c r="BO25">
        <f t="shared" si="36"/>
        <v>4.5685062761814388</v>
      </c>
      <c r="BP25">
        <f t="shared" si="37"/>
        <v>3.1033349972739637</v>
      </c>
      <c r="BQ25">
        <f t="shared" si="38"/>
        <v>2.1823059631340991</v>
      </c>
      <c r="BR25">
        <f t="shared" si="39"/>
        <v>1.546790778130821</v>
      </c>
      <c r="BS25">
        <f t="shared" si="40"/>
        <v>1.0659166591906062</v>
      </c>
      <c r="BT25">
        <f t="shared" si="41"/>
        <v>0.67022326881382099</v>
      </c>
      <c r="BU25">
        <f t="shared" si="42"/>
        <v>0.32188271328287432</v>
      </c>
      <c r="BV25">
        <f t="shared" si="43"/>
        <v>0</v>
      </c>
      <c r="BW25">
        <f t="shared" si="44"/>
        <v>-0.30705787014142</v>
      </c>
      <c r="BX25">
        <f t="shared" si="45"/>
        <v>-0.6057959542798822</v>
      </c>
      <c r="BY25">
        <f t="shared" si="46"/>
        <v>-0.89986078865710706</v>
      </c>
    </row>
    <row r="26" spans="1:77">
      <c r="B26">
        <v>22</v>
      </c>
      <c r="C26" s="1" t="s">
        <v>6</v>
      </c>
      <c r="E26">
        <v>-8.8059247494558264</v>
      </c>
      <c r="F26">
        <v>3.1527963043702414</v>
      </c>
      <c r="G26">
        <v>14.315987606657771</v>
      </c>
      <c r="H26">
        <v>25.077978878989242</v>
      </c>
      <c r="I26">
        <v>35.627133647378713</v>
      </c>
      <c r="J26">
        <v>46.060362231982111</v>
      </c>
      <c r="K26">
        <v>56.429544106871667</v>
      </c>
      <c r="L26">
        <v>66.763063638598879</v>
      </c>
      <c r="M26">
        <v>77.076639279149177</v>
      </c>
      <c r="N26">
        <v>87.379034357019663</v>
      </c>
      <c r="O26">
        <v>97.675153077307726</v>
      </c>
      <c r="Q26">
        <v>0.35609242104139843</v>
      </c>
      <c r="R26">
        <v>0.44955680341864063</v>
      </c>
      <c r="S26">
        <v>0.51617545683454003</v>
      </c>
      <c r="T26">
        <v>0.56485996038863695</v>
      </c>
      <c r="U26">
        <v>0.60254029575443535</v>
      </c>
      <c r="V26">
        <v>0.63383776743065945</v>
      </c>
      <c r="W26">
        <v>0.66164215173479068</v>
      </c>
      <c r="X26">
        <v>0.68770745380570975</v>
      </c>
      <c r="Y26">
        <v>0.7130850543942957</v>
      </c>
      <c r="Z26">
        <v>0.73840421487789243</v>
      </c>
      <c r="AA26">
        <v>0.76404459057119989</v>
      </c>
      <c r="AC26">
        <f>INDEX(Q26:AA26,,$AC$2)^Dashboard!$M$2</f>
        <v>0.68770745380570975</v>
      </c>
      <c r="AE26">
        <f t="shared" si="0"/>
        <v>0.51779636685747077</v>
      </c>
      <c r="AF26">
        <f t="shared" si="1"/>
        <v>0.65370354927932606</v>
      </c>
      <c r="AG26">
        <f t="shared" si="2"/>
        <v>0.75057417798523562</v>
      </c>
      <c r="AH26">
        <f t="shared" si="3"/>
        <v>0.82136663964125145</v>
      </c>
      <c r="AI26">
        <f t="shared" si="4"/>
        <v>0.87615786686625663</v>
      </c>
      <c r="AJ26">
        <f t="shared" si="5"/>
        <v>0.92166772938559793</v>
      </c>
      <c r="AK26">
        <f t="shared" si="6"/>
        <v>0.96209827023587413</v>
      </c>
      <c r="AL26">
        <f t="shared" si="7"/>
        <v>1</v>
      </c>
      <c r="AM26">
        <f t="shared" si="8"/>
        <v>1.0369017384472841</v>
      </c>
      <c r="AN26">
        <f t="shared" si="9"/>
        <v>1.0737184987477328</v>
      </c>
      <c r="AO26">
        <f t="shared" si="10"/>
        <v>1.1110023402291882</v>
      </c>
      <c r="AQ26">
        <f t="shared" si="14"/>
        <v>-5.7168200227617518</v>
      </c>
      <c r="AR26">
        <f t="shared" si="15"/>
        <v>-3.6923831405702288</v>
      </c>
      <c r="AS26">
        <f t="shared" si="16"/>
        <v>-2.4921276141108852</v>
      </c>
      <c r="AT26">
        <f t="shared" si="17"/>
        <v>-1.7092588057354507</v>
      </c>
      <c r="AU26">
        <f t="shared" si="18"/>
        <v>-1.1483527046781954</v>
      </c>
      <c r="AV26">
        <f t="shared" si="19"/>
        <v>-0.70851236640274307</v>
      </c>
      <c r="AW26">
        <f t="shared" si="20"/>
        <v>-0.33561132345391093</v>
      </c>
      <c r="AX26">
        <f t="shared" si="21"/>
        <v>0</v>
      </c>
      <c r="AY26">
        <f t="shared" si="22"/>
        <v>0.31475205213806173</v>
      </c>
      <c r="AZ26">
        <f t="shared" si="23"/>
        <v>0.61780870985758629</v>
      </c>
      <c r="BA26">
        <f t="shared" si="24"/>
        <v>0.91429947490290409</v>
      </c>
      <c r="BC26">
        <f t="shared" si="25"/>
        <v>1.9312611366299159</v>
      </c>
      <c r="BD26">
        <f t="shared" si="26"/>
        <v>1.5297454038645617</v>
      </c>
      <c r="BE26">
        <f t="shared" si="27"/>
        <v>1.3323133533374376</v>
      </c>
      <c r="BF26">
        <f t="shared" si="28"/>
        <v>1.217483096752956</v>
      </c>
      <c r="BG26">
        <f t="shared" si="29"/>
        <v>1.1413468255175157</v>
      </c>
      <c r="BH26">
        <f t="shared" si="30"/>
        <v>1.0849897073716794</v>
      </c>
      <c r="BI26">
        <f t="shared" si="31"/>
        <v>1.0393948632241419</v>
      </c>
      <c r="BJ26">
        <f t="shared" si="32"/>
        <v>1</v>
      </c>
      <c r="BK26">
        <f t="shared" si="33"/>
        <v>0.96441153768095444</v>
      </c>
      <c r="BL26">
        <f t="shared" si="34"/>
        <v>0.93134280648632772</v>
      </c>
      <c r="BM26">
        <f t="shared" si="35"/>
        <v>0.9000881130400773</v>
      </c>
      <c r="BO26">
        <f t="shared" si="36"/>
        <v>5.7168200227617501</v>
      </c>
      <c r="BP26">
        <f t="shared" si="37"/>
        <v>3.6923831405702296</v>
      </c>
      <c r="BQ26">
        <f t="shared" si="38"/>
        <v>2.4921276141108852</v>
      </c>
      <c r="BR26">
        <f t="shared" si="39"/>
        <v>1.7092588057354514</v>
      </c>
      <c r="BS26">
        <f t="shared" si="40"/>
        <v>1.1483527046781965</v>
      </c>
      <c r="BT26">
        <f t="shared" si="41"/>
        <v>0.70851236640274418</v>
      </c>
      <c r="BU26">
        <f t="shared" si="42"/>
        <v>0.33561132345390987</v>
      </c>
      <c r="BV26">
        <f t="shared" si="43"/>
        <v>0</v>
      </c>
      <c r="BW26">
        <f t="shared" si="44"/>
        <v>-0.31475205213806118</v>
      </c>
      <c r="BX26">
        <f t="shared" si="45"/>
        <v>-0.61780870985758574</v>
      </c>
      <c r="BY26">
        <f t="shared" si="46"/>
        <v>-0.91429947490290431</v>
      </c>
    </row>
    <row r="27" spans="1:77">
      <c r="A27">
        <v>8</v>
      </c>
      <c r="B27">
        <v>23</v>
      </c>
      <c r="C27" s="1" t="s">
        <v>7</v>
      </c>
      <c r="E27">
        <v>-8.2690244160144175</v>
      </c>
      <c r="F27">
        <v>3.910027080073661</v>
      </c>
      <c r="G27">
        <v>15.202112423207922</v>
      </c>
      <c r="H27">
        <v>26.051582215053898</v>
      </c>
      <c r="I27">
        <v>36.667496210353939</v>
      </c>
      <c r="J27">
        <v>47.156559923644721</v>
      </c>
      <c r="K27">
        <v>57.57565020540396</v>
      </c>
      <c r="L27">
        <v>67.955811441636072</v>
      </c>
      <c r="M27">
        <v>78.314212308175513</v>
      </c>
      <c r="N27">
        <v>88.660417552792779</v>
      </c>
      <c r="O27">
        <v>98.999777648764891</v>
      </c>
      <c r="Q27">
        <v>0.37879806082339823</v>
      </c>
      <c r="R27">
        <v>0.49050802070064797</v>
      </c>
      <c r="S27">
        <v>0.57161496691830671</v>
      </c>
      <c r="T27">
        <v>0.63186013805538443</v>
      </c>
      <c r="U27">
        <v>0.67921023935152436</v>
      </c>
      <c r="V27">
        <v>0.71909786243565743</v>
      </c>
      <c r="W27">
        <v>0.7549678717464966</v>
      </c>
      <c r="X27">
        <v>0.78893481528878528</v>
      </c>
      <c r="Y27">
        <v>0.82228048919441643</v>
      </c>
      <c r="Z27">
        <v>0.85578235321150475</v>
      </c>
      <c r="AA27">
        <v>0.8899178825645202</v>
      </c>
      <c r="AC27">
        <f>INDEX(Q27:AA27,,$AC$2)^Dashboard!$M$2</f>
        <v>0.78893481528878528</v>
      </c>
      <c r="AE27">
        <f t="shared" si="0"/>
        <v>0.48013860395391633</v>
      </c>
      <c r="AF27">
        <f t="shared" si="1"/>
        <v>0.6217345352177166</v>
      </c>
      <c r="AG27">
        <f t="shared" si="2"/>
        <v>0.72454017219289557</v>
      </c>
      <c r="AH27">
        <f t="shared" si="3"/>
        <v>0.80090284496330089</v>
      </c>
      <c r="AI27">
        <f t="shared" si="4"/>
        <v>0.86092060609963472</v>
      </c>
      <c r="AJ27">
        <f t="shared" si="5"/>
        <v>0.91147943847862212</v>
      </c>
      <c r="AK27">
        <f t="shared" si="6"/>
        <v>0.9569458174692731</v>
      </c>
      <c r="AL27">
        <f t="shared" si="7"/>
        <v>1</v>
      </c>
      <c r="AM27">
        <f t="shared" si="8"/>
        <v>1.0422667034835129</v>
      </c>
      <c r="AN27">
        <f t="shared" si="9"/>
        <v>1.0847313829067744</v>
      </c>
      <c r="AO27">
        <f t="shared" si="10"/>
        <v>1.1279992533207837</v>
      </c>
      <c r="AQ27">
        <f t="shared" si="14"/>
        <v>-6.3726674923575377</v>
      </c>
      <c r="AR27">
        <f t="shared" si="15"/>
        <v>-4.1279001679040022</v>
      </c>
      <c r="AS27">
        <f t="shared" si="16"/>
        <v>-2.798750600597927</v>
      </c>
      <c r="AT27">
        <f t="shared" si="17"/>
        <v>-1.9284032727079889</v>
      </c>
      <c r="AU27">
        <f t="shared" si="18"/>
        <v>-1.3007379447401621</v>
      </c>
      <c r="AV27">
        <f t="shared" si="19"/>
        <v>-0.80506247777732676</v>
      </c>
      <c r="AW27">
        <f t="shared" si="20"/>
        <v>-0.38225302795881089</v>
      </c>
      <c r="AX27">
        <f t="shared" si="21"/>
        <v>0</v>
      </c>
      <c r="AY27">
        <f t="shared" si="22"/>
        <v>0.35957727812720552</v>
      </c>
      <c r="AZ27">
        <f t="shared" si="23"/>
        <v>0.70644410259350843</v>
      </c>
      <c r="BA27">
        <f t="shared" si="24"/>
        <v>1.0461762433228752</v>
      </c>
      <c r="BC27">
        <f t="shared" si="25"/>
        <v>2.0827319273331746</v>
      </c>
      <c r="BD27">
        <f t="shared" si="26"/>
        <v>1.608403495954787</v>
      </c>
      <c r="BE27">
        <f t="shared" si="27"/>
        <v>1.3801857210669175</v>
      </c>
      <c r="BF27">
        <f t="shared" si="28"/>
        <v>1.2485908949990334</v>
      </c>
      <c r="BG27">
        <f t="shared" si="29"/>
        <v>1.1615472935773472</v>
      </c>
      <c r="BH27">
        <f t="shared" si="30"/>
        <v>1.0971174529939263</v>
      </c>
      <c r="BI27">
        <f t="shared" si="31"/>
        <v>1.0449912437514879</v>
      </c>
      <c r="BJ27">
        <f t="shared" si="32"/>
        <v>1</v>
      </c>
      <c r="BK27">
        <f t="shared" si="33"/>
        <v>0.95944732443025649</v>
      </c>
      <c r="BL27">
        <f t="shared" si="34"/>
        <v>0.92188722088991448</v>
      </c>
      <c r="BM27">
        <f t="shared" si="35"/>
        <v>0.88652540953022874</v>
      </c>
      <c r="BO27">
        <f t="shared" si="36"/>
        <v>6.3726674923575368</v>
      </c>
      <c r="BP27">
        <f t="shared" si="37"/>
        <v>4.127900167904003</v>
      </c>
      <c r="BQ27">
        <f t="shared" si="38"/>
        <v>2.7987506005979279</v>
      </c>
      <c r="BR27">
        <f t="shared" si="39"/>
        <v>1.9284032727079883</v>
      </c>
      <c r="BS27">
        <f t="shared" si="40"/>
        <v>1.3007379447401628</v>
      </c>
      <c r="BT27">
        <f t="shared" si="41"/>
        <v>0.80506247777732687</v>
      </c>
      <c r="BU27">
        <f t="shared" si="42"/>
        <v>0.38225302795881089</v>
      </c>
      <c r="BV27">
        <f t="shared" si="43"/>
        <v>0</v>
      </c>
      <c r="BW27">
        <f t="shared" si="44"/>
        <v>-0.35957727812720586</v>
      </c>
      <c r="BX27">
        <f t="shared" si="45"/>
        <v>-0.70644410259350887</v>
      </c>
      <c r="BY27">
        <f t="shared" si="46"/>
        <v>-1.0461762433228756</v>
      </c>
    </row>
    <row r="28" spans="1:77">
      <c r="B28">
        <v>24</v>
      </c>
      <c r="C28" s="1" t="s">
        <v>8</v>
      </c>
      <c r="E28">
        <v>-4.2662291745509862</v>
      </c>
      <c r="F28">
        <v>7.5699955327536941</v>
      </c>
      <c r="G28">
        <v>18.694875722531748</v>
      </c>
      <c r="H28">
        <v>29.457148133864052</v>
      </c>
      <c r="I28">
        <v>40.026000605216694</v>
      </c>
      <c r="J28">
        <v>50.489193623709092</v>
      </c>
      <c r="K28">
        <v>60.893918507939325</v>
      </c>
      <c r="L28">
        <v>71.266058409266321</v>
      </c>
      <c r="M28">
        <v>81.619966395271078</v>
      </c>
      <c r="N28">
        <v>91.963650724491927</v>
      </c>
      <c r="O28">
        <v>102.30159497705158</v>
      </c>
      <c r="Q28">
        <v>0.60054770151996495</v>
      </c>
      <c r="R28">
        <v>0.74755738456060195</v>
      </c>
      <c r="S28">
        <v>0.85455841794786991</v>
      </c>
      <c r="T28">
        <v>0.93518870738433113</v>
      </c>
      <c r="U28">
        <v>0.99983755242159578</v>
      </c>
      <c r="V28">
        <v>1.0554063012700465</v>
      </c>
      <c r="W28">
        <v>1.1062209662323776</v>
      </c>
      <c r="X28">
        <v>1.1549241694579742</v>
      </c>
      <c r="Y28">
        <v>1.2031165194520645</v>
      </c>
      <c r="Z28">
        <v>1.2517712865990986</v>
      </c>
      <c r="AA28">
        <v>1.3014898942150324</v>
      </c>
      <c r="AC28">
        <f>INDEX(Q28:AA28,,$AC$2)^Dashboard!$M$2</f>
        <v>1.1549241694579742</v>
      </c>
      <c r="AE28">
        <f t="shared" si="0"/>
        <v>0.51998885935672501</v>
      </c>
      <c r="AF28">
        <f t="shared" si="1"/>
        <v>0.64727832729610602</v>
      </c>
      <c r="AG28">
        <f t="shared" si="2"/>
        <v>0.73992599734831843</v>
      </c>
      <c r="AH28">
        <f t="shared" si="3"/>
        <v>0.80974035535443967</v>
      </c>
      <c r="AI28">
        <f t="shared" si="4"/>
        <v>0.86571705646340125</v>
      </c>
      <c r="AJ28">
        <f t="shared" si="5"/>
        <v>0.9138316862529311</v>
      </c>
      <c r="AK28">
        <f t="shared" si="6"/>
        <v>0.95782995584164299</v>
      </c>
      <c r="AL28">
        <f t="shared" si="7"/>
        <v>1</v>
      </c>
      <c r="AM28">
        <f t="shared" si="8"/>
        <v>1.0417277179476709</v>
      </c>
      <c r="AN28">
        <f t="shared" si="9"/>
        <v>1.0838558233538194</v>
      </c>
      <c r="AO28">
        <f t="shared" si="10"/>
        <v>1.1269050632353153</v>
      </c>
      <c r="AQ28">
        <f t="shared" si="14"/>
        <v>-5.6801192185243545</v>
      </c>
      <c r="AR28">
        <f t="shared" si="15"/>
        <v>-3.7781786828542172</v>
      </c>
      <c r="AS28">
        <f t="shared" si="16"/>
        <v>-2.6162342689043521</v>
      </c>
      <c r="AT28">
        <f t="shared" si="17"/>
        <v>-1.8330843215280843</v>
      </c>
      <c r="AU28">
        <f t="shared" si="18"/>
        <v>-1.252480517507657</v>
      </c>
      <c r="AV28">
        <f t="shared" si="19"/>
        <v>-0.78267574534320528</v>
      </c>
      <c r="AW28">
        <f t="shared" si="20"/>
        <v>-0.37423169305369586</v>
      </c>
      <c r="AX28">
        <f t="shared" si="21"/>
        <v>0</v>
      </c>
      <c r="AY28">
        <f t="shared" si="22"/>
        <v>0.35508439759252053</v>
      </c>
      <c r="AZ28">
        <f t="shared" si="23"/>
        <v>0.69943030666240624</v>
      </c>
      <c r="BA28">
        <f t="shared" si="24"/>
        <v>1.0377466039793146</v>
      </c>
      <c r="BC28">
        <f t="shared" si="25"/>
        <v>1.9231181245634643</v>
      </c>
      <c r="BD28">
        <f t="shared" si="26"/>
        <v>1.5449304539166764</v>
      </c>
      <c r="BE28">
        <f t="shared" si="27"/>
        <v>1.3514865048446896</v>
      </c>
      <c r="BF28">
        <f t="shared" si="28"/>
        <v>1.2349637675675431</v>
      </c>
      <c r="BG28">
        <f t="shared" si="29"/>
        <v>1.1551118145750381</v>
      </c>
      <c r="BH28">
        <f t="shared" si="30"/>
        <v>1.0942934186276609</v>
      </c>
      <c r="BI28">
        <f t="shared" si="31"/>
        <v>1.0440266499300517</v>
      </c>
      <c r="BJ28">
        <f t="shared" si="32"/>
        <v>1</v>
      </c>
      <c r="BK28">
        <f t="shared" si="33"/>
        <v>0.95994373843687342</v>
      </c>
      <c r="BL28">
        <f t="shared" si="34"/>
        <v>0.92263193909468433</v>
      </c>
      <c r="BM28">
        <f t="shared" si="35"/>
        <v>0.88738619838039046</v>
      </c>
      <c r="BO28">
        <f t="shared" si="36"/>
        <v>5.6801192185243545</v>
      </c>
      <c r="BP28">
        <f t="shared" si="37"/>
        <v>3.7781786828542181</v>
      </c>
      <c r="BQ28">
        <f t="shared" si="38"/>
        <v>2.6162342689043512</v>
      </c>
      <c r="BR28">
        <f t="shared" si="39"/>
        <v>1.8330843215280843</v>
      </c>
      <c r="BS28">
        <f t="shared" si="40"/>
        <v>1.2524805175076581</v>
      </c>
      <c r="BT28">
        <f t="shared" si="41"/>
        <v>0.7826757453432055</v>
      </c>
      <c r="BU28">
        <f t="shared" si="42"/>
        <v>0.37423169305369458</v>
      </c>
      <c r="BV28">
        <f t="shared" si="43"/>
        <v>0</v>
      </c>
      <c r="BW28">
        <f t="shared" si="44"/>
        <v>-0.35508439759251986</v>
      </c>
      <c r="BX28">
        <f t="shared" si="45"/>
        <v>-0.69943030666240624</v>
      </c>
      <c r="BY28">
        <f t="shared" si="46"/>
        <v>-1.0377466039793153</v>
      </c>
    </row>
    <row r="29" spans="1:77">
      <c r="B29">
        <v>25</v>
      </c>
      <c r="C29" s="1" t="s">
        <v>9</v>
      </c>
      <c r="E29">
        <v>3.4780272388162814</v>
      </c>
      <c r="F29">
        <v>14.453720298452453</v>
      </c>
      <c r="G29">
        <v>25.077397136656202</v>
      </c>
      <c r="H29">
        <v>35.513143346666403</v>
      </c>
      <c r="I29">
        <v>45.846181751645176</v>
      </c>
      <c r="J29">
        <v>56.122371105814402</v>
      </c>
      <c r="K29">
        <v>66.366873408223768</v>
      </c>
      <c r="L29">
        <v>76.593644830368405</v>
      </c>
      <c r="M29">
        <v>86.810473122690041</v>
      </c>
      <c r="N29">
        <v>97.021718704449356</v>
      </c>
      <c r="O29">
        <v>107.22982765025975</v>
      </c>
      <c r="Q29">
        <v>1.4647392853397976</v>
      </c>
      <c r="R29">
        <v>1.6513182254671004</v>
      </c>
      <c r="S29">
        <v>1.7818364028862317</v>
      </c>
      <c r="T29">
        <v>1.8780148179440788</v>
      </c>
      <c r="U29">
        <v>1.9540627301116635</v>
      </c>
      <c r="V29">
        <v>2.0187314867568076</v>
      </c>
      <c r="W29">
        <v>2.0772541267108071</v>
      </c>
      <c r="X29">
        <v>2.1327148410661345</v>
      </c>
      <c r="Y29">
        <v>2.1869206544318778</v>
      </c>
      <c r="Z29">
        <v>2.2409304835465083</v>
      </c>
      <c r="AA29">
        <v>2.2953685873060778</v>
      </c>
      <c r="AC29">
        <f>INDEX(Q29:AA29,,$AC$2)^Dashboard!$M$2</f>
        <v>2.1327148410661345</v>
      </c>
      <c r="AE29">
        <f t="shared" si="0"/>
        <v>0.68679565459748992</v>
      </c>
      <c r="AF29">
        <f t="shared" si="1"/>
        <v>0.77427989606037251</v>
      </c>
      <c r="AG29">
        <f t="shared" si="2"/>
        <v>0.83547803418271316</v>
      </c>
      <c r="AH29">
        <f t="shared" si="3"/>
        <v>0.8805747405992953</v>
      </c>
      <c r="AI29">
        <f t="shared" si="4"/>
        <v>0.91623253727387033</v>
      </c>
      <c r="AJ29">
        <f t="shared" si="5"/>
        <v>0.94655480793093405</v>
      </c>
      <c r="AK29">
        <f t="shared" si="6"/>
        <v>0.9739952508945815</v>
      </c>
      <c r="AL29">
        <f t="shared" si="7"/>
        <v>1</v>
      </c>
      <c r="AM29">
        <f t="shared" si="8"/>
        <v>1.0254163436770787</v>
      </c>
      <c r="AN29">
        <f t="shared" si="9"/>
        <v>1.0507407930946255</v>
      </c>
      <c r="AO29">
        <f t="shared" si="10"/>
        <v>1.0762660544710392</v>
      </c>
      <c r="AQ29">
        <f t="shared" si="14"/>
        <v>-3.2634492262591701</v>
      </c>
      <c r="AR29">
        <f t="shared" si="15"/>
        <v>-2.2220403382575418</v>
      </c>
      <c r="AS29">
        <f t="shared" si="16"/>
        <v>-1.5612992758819786</v>
      </c>
      <c r="AT29">
        <f t="shared" si="17"/>
        <v>-1.1046755298278153</v>
      </c>
      <c r="AU29">
        <f t="shared" si="18"/>
        <v>-0.75988579218125862</v>
      </c>
      <c r="AV29">
        <f t="shared" si="19"/>
        <v>-0.47708468433997875</v>
      </c>
      <c r="AW29">
        <f t="shared" si="20"/>
        <v>-0.22886321387133468</v>
      </c>
      <c r="AX29">
        <f t="shared" si="21"/>
        <v>0</v>
      </c>
      <c r="AY29">
        <f t="shared" si="22"/>
        <v>0.21800470390940022</v>
      </c>
      <c r="AZ29">
        <f t="shared" si="23"/>
        <v>0.42991186551775279</v>
      </c>
      <c r="BA29">
        <f t="shared" si="24"/>
        <v>0.63839285608540375</v>
      </c>
      <c r="BC29">
        <f t="shared" si="25"/>
        <v>1.4560371681240027</v>
      </c>
      <c r="BD29">
        <f t="shared" si="26"/>
        <v>1.2915226200345871</v>
      </c>
      <c r="BE29">
        <f t="shared" si="27"/>
        <v>1.1969195587269108</v>
      </c>
      <c r="BF29">
        <f t="shared" si="28"/>
        <v>1.1356219454119556</v>
      </c>
      <c r="BG29">
        <f t="shared" si="29"/>
        <v>1.0914259855640673</v>
      </c>
      <c r="BH29">
        <f t="shared" si="30"/>
        <v>1.0564628604928765</v>
      </c>
      <c r="BI29">
        <f t="shared" si="31"/>
        <v>1.0266990512341143</v>
      </c>
      <c r="BJ29">
        <f t="shared" si="32"/>
        <v>1</v>
      </c>
      <c r="BK29">
        <f t="shared" si="33"/>
        <v>0.97521363509193026</v>
      </c>
      <c r="BL29">
        <f t="shared" si="34"/>
        <v>0.95170950492444051</v>
      </c>
      <c r="BM29">
        <f t="shared" si="35"/>
        <v>0.92913828866550829</v>
      </c>
      <c r="BO29">
        <f t="shared" si="36"/>
        <v>3.2634492262591701</v>
      </c>
      <c r="BP29">
        <f t="shared" si="37"/>
        <v>2.2220403382575418</v>
      </c>
      <c r="BQ29">
        <f t="shared" si="38"/>
        <v>1.5612992758819779</v>
      </c>
      <c r="BR29">
        <f t="shared" si="39"/>
        <v>1.1046755298278144</v>
      </c>
      <c r="BS29">
        <f t="shared" si="40"/>
        <v>0.75988579218125851</v>
      </c>
      <c r="BT29">
        <f t="shared" si="41"/>
        <v>0.47708468433997797</v>
      </c>
      <c r="BU29">
        <f t="shared" si="42"/>
        <v>0.22886321387133426</v>
      </c>
      <c r="BV29">
        <f t="shared" si="43"/>
        <v>0</v>
      </c>
      <c r="BW29">
        <f t="shared" si="44"/>
        <v>-0.21800470390940058</v>
      </c>
      <c r="BX29">
        <f t="shared" si="45"/>
        <v>-0.42991186551775246</v>
      </c>
      <c r="BY29">
        <f t="shared" si="46"/>
        <v>-0.63839285608540308</v>
      </c>
    </row>
    <row r="30" spans="1:77">
      <c r="B30">
        <v>26</v>
      </c>
      <c r="C30" s="1" t="s">
        <v>10</v>
      </c>
      <c r="E30">
        <v>10.030078178568075</v>
      </c>
      <c r="F30">
        <v>21.08908938161062</v>
      </c>
      <c r="G30">
        <v>31.579492883536034</v>
      </c>
      <c r="H30">
        <v>41.775841718872471</v>
      </c>
      <c r="I30">
        <v>51.814164097182285</v>
      </c>
      <c r="J30">
        <v>61.76581465809025</v>
      </c>
      <c r="K30">
        <v>71.669398542835822</v>
      </c>
      <c r="L30">
        <v>81.546161591839194</v>
      </c>
      <c r="M30">
        <v>91.407907651752481</v>
      </c>
      <c r="N30">
        <v>101.26122963239307</v>
      </c>
      <c r="O30">
        <v>111.1098208980256</v>
      </c>
      <c r="Q30">
        <v>3.1143174327846928</v>
      </c>
      <c r="R30">
        <v>3.5448611463217876</v>
      </c>
      <c r="S30">
        <v>3.7668004589504727</v>
      </c>
      <c r="T30">
        <v>3.8621926518528791</v>
      </c>
      <c r="U30">
        <v>3.8845222983993888</v>
      </c>
      <c r="V30">
        <v>3.8659010561961109</v>
      </c>
      <c r="W30">
        <v>3.8248630269603545</v>
      </c>
      <c r="X30">
        <v>3.7718866154970532</v>
      </c>
      <c r="Y30">
        <v>3.7128273343691074</v>
      </c>
      <c r="Z30">
        <v>3.6509335691803351</v>
      </c>
      <c r="AA30">
        <v>3.5879972070023718</v>
      </c>
      <c r="AC30">
        <f>INDEX(Q30:AA30,,$AC$2)^Dashboard!$M$2</f>
        <v>3.7718866154970532</v>
      </c>
      <c r="AE30">
        <f t="shared" si="0"/>
        <v>0.82566570797470618</v>
      </c>
      <c r="AF30">
        <f t="shared" si="1"/>
        <v>0.93981116286939381</v>
      </c>
      <c r="AG30">
        <f t="shared" si="2"/>
        <v>0.99865156165466806</v>
      </c>
      <c r="AH30">
        <f t="shared" si="3"/>
        <v>1.0239418746005773</v>
      </c>
      <c r="AI30">
        <f t="shared" si="4"/>
        <v>1.0298618952222911</v>
      </c>
      <c r="AJ30">
        <f t="shared" si="5"/>
        <v>1.0249250442239681</v>
      </c>
      <c r="AK30">
        <f t="shared" si="6"/>
        <v>1.0140450699778842</v>
      </c>
      <c r="AL30">
        <f t="shared" si="7"/>
        <v>1</v>
      </c>
      <c r="AM30">
        <f t="shared" si="8"/>
        <v>0.98434224377655022</v>
      </c>
      <c r="AN30">
        <f t="shared" si="9"/>
        <v>0.96793301107732821</v>
      </c>
      <c r="AO30">
        <f t="shared" si="10"/>
        <v>0.95124736577733826</v>
      </c>
      <c r="AQ30">
        <f t="shared" si="14"/>
        <v>-1.6639150479781644</v>
      </c>
      <c r="AR30">
        <f t="shared" si="15"/>
        <v>-0.53918801657016524</v>
      </c>
      <c r="AS30">
        <f t="shared" si="16"/>
        <v>-1.1720290472935987E-2</v>
      </c>
      <c r="AT30">
        <f t="shared" si="17"/>
        <v>0.205506080907461</v>
      </c>
      <c r="AU30">
        <f t="shared" si="18"/>
        <v>0.2555797918850588</v>
      </c>
      <c r="AV30">
        <f t="shared" si="19"/>
        <v>0.21384210646507737</v>
      </c>
      <c r="AW30">
        <f t="shared" si="20"/>
        <v>0.12114515926992764</v>
      </c>
      <c r="AX30">
        <f t="shared" si="21"/>
        <v>0</v>
      </c>
      <c r="AY30">
        <f t="shared" si="22"/>
        <v>-0.13707752849895072</v>
      </c>
      <c r="AZ30">
        <f t="shared" si="23"/>
        <v>-0.28309396800932485</v>
      </c>
      <c r="BA30">
        <f t="shared" si="24"/>
        <v>-0.43413065761953368</v>
      </c>
      <c r="BC30">
        <f t="shared" si="25"/>
        <v>1.2111439173765886</v>
      </c>
      <c r="BD30">
        <f t="shared" si="26"/>
        <v>1.0640435435421303</v>
      </c>
      <c r="BE30">
        <f t="shared" si="27"/>
        <v>1.0013502590864602</v>
      </c>
      <c r="BF30">
        <f t="shared" si="28"/>
        <v>0.97661793584727008</v>
      </c>
      <c r="BG30">
        <f t="shared" si="29"/>
        <v>0.97100398086304018</v>
      </c>
      <c r="BH30">
        <f t="shared" si="30"/>
        <v>0.97568110530186092</v>
      </c>
      <c r="BI30">
        <f t="shared" si="31"/>
        <v>0.986149461800361</v>
      </c>
      <c r="BJ30">
        <f t="shared" si="32"/>
        <v>1</v>
      </c>
      <c r="BK30">
        <f t="shared" si="33"/>
        <v>1.0159068213545086</v>
      </c>
      <c r="BL30">
        <f t="shared" si="34"/>
        <v>1.0331293473367342</v>
      </c>
      <c r="BM30">
        <f t="shared" si="35"/>
        <v>1.0512512685728408</v>
      </c>
      <c r="BO30">
        <f t="shared" si="36"/>
        <v>1.6639150479781648</v>
      </c>
      <c r="BP30">
        <f t="shared" si="37"/>
        <v>0.53918801657016446</v>
      </c>
      <c r="BQ30">
        <f t="shared" si="38"/>
        <v>1.1720290472935945E-2</v>
      </c>
      <c r="BR30">
        <f t="shared" si="39"/>
        <v>-0.20550608090746053</v>
      </c>
      <c r="BS30">
        <f t="shared" si="40"/>
        <v>-0.25557979188506014</v>
      </c>
      <c r="BT30">
        <f t="shared" si="41"/>
        <v>-0.21384210646507817</v>
      </c>
      <c r="BU30">
        <f t="shared" si="42"/>
        <v>-0.12114515926992801</v>
      </c>
      <c r="BV30">
        <f t="shared" si="43"/>
        <v>0</v>
      </c>
      <c r="BW30">
        <f t="shared" si="44"/>
        <v>0.13707752849895039</v>
      </c>
      <c r="BX30">
        <f t="shared" si="45"/>
        <v>0.28309396800932518</v>
      </c>
      <c r="BY30">
        <f t="shared" si="46"/>
        <v>0.43413065761953318</v>
      </c>
    </row>
    <row r="31" spans="1:77">
      <c r="B31">
        <v>27</v>
      </c>
      <c r="C31" s="1" t="s">
        <v>11</v>
      </c>
      <c r="E31">
        <v>10.729873511602563</v>
      </c>
      <c r="F31">
        <v>23.544395005447768</v>
      </c>
      <c r="G31">
        <v>34.482939242170531</v>
      </c>
      <c r="H31">
        <v>44.596749006144179</v>
      </c>
      <c r="I31">
        <v>54.300770779440043</v>
      </c>
      <c r="J31">
        <v>63.789027658136604</v>
      </c>
      <c r="K31">
        <v>73.160231676846564</v>
      </c>
      <c r="L31">
        <v>82.466907170438816</v>
      </c>
      <c r="M31">
        <v>91.737695260129556</v>
      </c>
      <c r="N31">
        <v>100.9884270469591</v>
      </c>
      <c r="O31">
        <v>110.22791946902286</v>
      </c>
      <c r="Q31">
        <v>3.3756129431719883</v>
      </c>
      <c r="R31">
        <v>4.7028866298328262</v>
      </c>
      <c r="S31">
        <v>5.2619283797294951</v>
      </c>
      <c r="T31">
        <v>5.3441580987384105</v>
      </c>
      <c r="U31">
        <v>5.1721123824198303</v>
      </c>
      <c r="V31">
        <v>4.8799051920811438</v>
      </c>
      <c r="W31">
        <v>4.541063175295653</v>
      </c>
      <c r="X31">
        <v>4.1936859839410374</v>
      </c>
      <c r="Y31">
        <v>3.8565070815781795</v>
      </c>
      <c r="Z31">
        <v>3.5380486591678069</v>
      </c>
      <c r="AA31">
        <v>3.2415820950750716</v>
      </c>
      <c r="AC31">
        <f>INDEX(Q31:AA31,,$AC$2)^Dashboard!$M$2</f>
        <v>4.1936859839410374</v>
      </c>
      <c r="AE31">
        <f t="shared" si="0"/>
        <v>0.80492744475821221</v>
      </c>
      <c r="AF31">
        <f t="shared" si="1"/>
        <v>1.1214207854001661</v>
      </c>
      <c r="AG31">
        <f t="shared" si="2"/>
        <v>1.2547263671813051</v>
      </c>
      <c r="AH31">
        <f t="shared" si="3"/>
        <v>1.2743343491150501</v>
      </c>
      <c r="AI31">
        <f t="shared" si="4"/>
        <v>1.2333094090080898</v>
      </c>
      <c r="AJ31">
        <f t="shared" si="5"/>
        <v>1.1636315190903321</v>
      </c>
      <c r="AK31">
        <f t="shared" si="6"/>
        <v>1.0828333815848001</v>
      </c>
      <c r="AL31">
        <f t="shared" si="7"/>
        <v>1</v>
      </c>
      <c r="AM31">
        <f t="shared" si="8"/>
        <v>0.91959843830605736</v>
      </c>
      <c r="AN31">
        <f t="shared" si="9"/>
        <v>0.84366084459259105</v>
      </c>
      <c r="AO31">
        <f t="shared" si="10"/>
        <v>0.77296729118205898</v>
      </c>
      <c r="AQ31">
        <f t="shared" si="14"/>
        <v>-1.8848652935433012</v>
      </c>
      <c r="AR31">
        <f t="shared" si="15"/>
        <v>0.99537202866736163</v>
      </c>
      <c r="AS31">
        <f t="shared" si="16"/>
        <v>1.9709804895619381</v>
      </c>
      <c r="AT31">
        <f t="shared" si="17"/>
        <v>2.1056677895795484</v>
      </c>
      <c r="AU31">
        <f t="shared" si="18"/>
        <v>1.8214408955431984</v>
      </c>
      <c r="AV31">
        <f t="shared" si="19"/>
        <v>1.316309527911814</v>
      </c>
      <c r="AW31">
        <f t="shared" si="20"/>
        <v>0.69123271468105141</v>
      </c>
      <c r="AX31">
        <f t="shared" si="21"/>
        <v>0</v>
      </c>
      <c r="AY31">
        <f t="shared" si="22"/>
        <v>-0.72803549872149598</v>
      </c>
      <c r="AZ31">
        <f t="shared" si="23"/>
        <v>-1.4766421320429117</v>
      </c>
      <c r="BA31">
        <f t="shared" si="24"/>
        <v>-2.2367776652218949</v>
      </c>
      <c r="BC31">
        <f t="shared" si="25"/>
        <v>1.2423479985831325</v>
      </c>
      <c r="BD31">
        <f t="shared" si="26"/>
        <v>0.89172593643621612</v>
      </c>
      <c r="BE31">
        <f t="shared" si="27"/>
        <v>0.79698651925715225</v>
      </c>
      <c r="BF31">
        <f t="shared" si="28"/>
        <v>0.78472341320348216</v>
      </c>
      <c r="BG31">
        <f t="shared" si="29"/>
        <v>0.81082653930635873</v>
      </c>
      <c r="BH31">
        <f t="shared" si="30"/>
        <v>0.85937857783514582</v>
      </c>
      <c r="BI31">
        <f t="shared" si="31"/>
        <v>0.923503114150796</v>
      </c>
      <c r="BJ31">
        <f t="shared" si="32"/>
        <v>1</v>
      </c>
      <c r="BK31">
        <f t="shared" si="33"/>
        <v>1.0874311638045471</v>
      </c>
      <c r="BL31">
        <f t="shared" si="34"/>
        <v>1.1853104318037968</v>
      </c>
      <c r="BM31">
        <f t="shared" si="35"/>
        <v>1.2937158032531384</v>
      </c>
      <c r="BO31">
        <f t="shared" si="36"/>
        <v>1.8848652935433003</v>
      </c>
      <c r="BP31">
        <f t="shared" si="37"/>
        <v>-0.99537202866736108</v>
      </c>
      <c r="BQ31">
        <f t="shared" si="38"/>
        <v>-1.9709804895619387</v>
      </c>
      <c r="BR31">
        <f t="shared" si="39"/>
        <v>-2.1056677895795493</v>
      </c>
      <c r="BS31">
        <f t="shared" si="40"/>
        <v>-1.8214408955431984</v>
      </c>
      <c r="BT31">
        <f t="shared" si="41"/>
        <v>-1.3163095279118144</v>
      </c>
      <c r="BU31">
        <f t="shared" si="42"/>
        <v>-0.6912327146810503</v>
      </c>
      <c r="BV31">
        <f t="shared" si="43"/>
        <v>0</v>
      </c>
      <c r="BW31">
        <f t="shared" si="44"/>
        <v>0.72803549872149553</v>
      </c>
      <c r="BX31">
        <f t="shared" si="45"/>
        <v>1.4766421320429117</v>
      </c>
      <c r="BY31">
        <f t="shared" si="46"/>
        <v>2.2367776652218945</v>
      </c>
    </row>
    <row r="32" spans="1:77">
      <c r="B32">
        <v>28</v>
      </c>
      <c r="C32" s="1" t="s">
        <v>12</v>
      </c>
      <c r="E32">
        <v>8.6801914602179835</v>
      </c>
      <c r="F32">
        <v>22.441330039269417</v>
      </c>
      <c r="G32">
        <v>33.098962887435157</v>
      </c>
      <c r="H32">
        <v>42.576176171393776</v>
      </c>
      <c r="I32">
        <v>51.501122493983431</v>
      </c>
      <c r="J32">
        <v>60.143694632905785</v>
      </c>
      <c r="K32">
        <v>68.635408969487273</v>
      </c>
      <c r="L32">
        <v>77.044645168310865</v>
      </c>
      <c r="M32">
        <v>85.408219975285959</v>
      </c>
      <c r="N32">
        <v>93.746340670450778</v>
      </c>
      <c r="O32">
        <v>102.07021728544633</v>
      </c>
      <c r="Q32">
        <v>2.6660515396776066</v>
      </c>
      <c r="R32">
        <v>4.1420111270309343</v>
      </c>
      <c r="S32">
        <v>4.486897152463623</v>
      </c>
      <c r="T32">
        <v>4.2349730977020714</v>
      </c>
      <c r="U32">
        <v>3.7470159228436617</v>
      </c>
      <c r="V32">
        <v>3.2073380258905457</v>
      </c>
      <c r="W32">
        <v>2.6972202307465869</v>
      </c>
      <c r="X32">
        <v>2.2463778490722031</v>
      </c>
      <c r="Y32">
        <v>1.860888572486735</v>
      </c>
      <c r="Z32">
        <v>1.5369490919421536</v>
      </c>
      <c r="AA32">
        <v>1.2672780586873782</v>
      </c>
      <c r="AC32">
        <f>INDEX(Q32:AA32,,$AC$2)^Dashboard!$M$2</f>
        <v>2.2463778490722031</v>
      </c>
      <c r="AE32">
        <f t="shared" si="0"/>
        <v>1.1868223953413433</v>
      </c>
      <c r="AF32">
        <f t="shared" si="1"/>
        <v>1.8438621662609715</v>
      </c>
      <c r="AG32">
        <f t="shared" si="2"/>
        <v>1.9973920034498192</v>
      </c>
      <c r="AH32">
        <f t="shared" si="3"/>
        <v>1.8852452179633075</v>
      </c>
      <c r="AI32">
        <f t="shared" si="4"/>
        <v>1.6680256727029474</v>
      </c>
      <c r="AJ32">
        <f t="shared" si="5"/>
        <v>1.4277820746920371</v>
      </c>
      <c r="AK32">
        <f t="shared" si="6"/>
        <v>1.2006974836671356</v>
      </c>
      <c r="AL32">
        <f t="shared" si="7"/>
        <v>1</v>
      </c>
      <c r="AM32">
        <f t="shared" si="8"/>
        <v>0.82839517548453279</v>
      </c>
      <c r="AN32">
        <f t="shared" si="9"/>
        <v>0.68418992493936093</v>
      </c>
      <c r="AO32">
        <f t="shared" si="10"/>
        <v>0.56414287525617657</v>
      </c>
      <c r="AQ32">
        <f t="shared" si="14"/>
        <v>1.4877146572000732</v>
      </c>
      <c r="AR32">
        <f t="shared" si="15"/>
        <v>5.3145690646169621</v>
      </c>
      <c r="AS32">
        <f t="shared" si="16"/>
        <v>6.0092661369545173</v>
      </c>
      <c r="AT32">
        <f t="shared" si="17"/>
        <v>5.5073569569570964</v>
      </c>
      <c r="AU32">
        <f t="shared" si="18"/>
        <v>4.4440546122145381</v>
      </c>
      <c r="AV32">
        <f t="shared" si="19"/>
        <v>3.0932385048089457</v>
      </c>
      <c r="AW32">
        <f t="shared" si="20"/>
        <v>1.5886720094497089</v>
      </c>
      <c r="AX32">
        <f t="shared" si="21"/>
        <v>0</v>
      </c>
      <c r="AY32">
        <f t="shared" si="22"/>
        <v>-1.6352487814371417</v>
      </c>
      <c r="AZ32">
        <f t="shared" si="23"/>
        <v>-3.2964665064232856</v>
      </c>
      <c r="BA32">
        <f t="shared" si="24"/>
        <v>-4.9722178466704756</v>
      </c>
      <c r="BC32">
        <f t="shared" si="25"/>
        <v>0.84258605493569994</v>
      </c>
      <c r="BD32">
        <f t="shared" si="26"/>
        <v>0.54233988760007168</v>
      </c>
      <c r="BE32">
        <f t="shared" si="27"/>
        <v>0.50065285045341035</v>
      </c>
      <c r="BF32">
        <f t="shared" si="28"/>
        <v>0.53043497496857883</v>
      </c>
      <c r="BG32">
        <f t="shared" si="29"/>
        <v>0.5995111564317549</v>
      </c>
      <c r="BH32">
        <f t="shared" si="30"/>
        <v>0.70038699723534015</v>
      </c>
      <c r="BI32">
        <f t="shared" si="31"/>
        <v>0.83284925104184349</v>
      </c>
      <c r="BJ32">
        <f t="shared" si="32"/>
        <v>1</v>
      </c>
      <c r="BK32">
        <f t="shared" si="33"/>
        <v>1.2071533364678211</v>
      </c>
      <c r="BL32">
        <f t="shared" si="34"/>
        <v>1.4615824693540014</v>
      </c>
      <c r="BM32">
        <f t="shared" si="35"/>
        <v>1.7726006014804339</v>
      </c>
      <c r="BO32">
        <f t="shared" si="36"/>
        <v>-1.487714657200073</v>
      </c>
      <c r="BP32">
        <f t="shared" si="37"/>
        <v>-5.3145690646169621</v>
      </c>
      <c r="BQ32">
        <f t="shared" si="38"/>
        <v>-6.0092661369545173</v>
      </c>
      <c r="BR32">
        <f t="shared" si="39"/>
        <v>-5.5073569569570981</v>
      </c>
      <c r="BS32">
        <f t="shared" si="40"/>
        <v>-4.444054612214539</v>
      </c>
      <c r="BT32">
        <f t="shared" si="41"/>
        <v>-3.0932385048089457</v>
      </c>
      <c r="BU32">
        <f t="shared" si="42"/>
        <v>-1.5886720094497093</v>
      </c>
      <c r="BV32">
        <f t="shared" si="43"/>
        <v>0</v>
      </c>
      <c r="BW32">
        <f t="shared" si="44"/>
        <v>1.6352487814371408</v>
      </c>
      <c r="BX32">
        <f t="shared" si="45"/>
        <v>3.2964665064232856</v>
      </c>
      <c r="BY32">
        <f t="shared" si="46"/>
        <v>4.9722178466704756</v>
      </c>
    </row>
    <row r="35" spans="1:2">
      <c r="A35" t="s">
        <v>13</v>
      </c>
    </row>
    <row r="37" spans="1:2">
      <c r="A37">
        <v>0</v>
      </c>
      <c r="B37" t="str">
        <f>A37&amp;" phon"</f>
        <v>0 phon</v>
      </c>
    </row>
    <row r="38" spans="1:2">
      <c r="A38">
        <v>10</v>
      </c>
      <c r="B38" t="str">
        <f t="shared" ref="B38:B47" si="47">A38&amp;" phon"</f>
        <v>10 phon</v>
      </c>
    </row>
    <row r="39" spans="1:2">
      <c r="A39">
        <v>20</v>
      </c>
      <c r="B39" t="str">
        <f t="shared" si="47"/>
        <v>20 phon</v>
      </c>
    </row>
    <row r="40" spans="1:2">
      <c r="A40">
        <v>30</v>
      </c>
      <c r="B40" t="str">
        <f t="shared" si="47"/>
        <v>30 phon</v>
      </c>
    </row>
    <row r="41" spans="1:2">
      <c r="A41">
        <v>40</v>
      </c>
      <c r="B41" t="str">
        <f t="shared" si="47"/>
        <v>40 phon</v>
      </c>
    </row>
    <row r="42" spans="1:2">
      <c r="A42">
        <v>50</v>
      </c>
      <c r="B42" t="str">
        <f t="shared" si="47"/>
        <v>50 phon</v>
      </c>
    </row>
    <row r="43" spans="1:2">
      <c r="A43">
        <v>60</v>
      </c>
      <c r="B43" t="str">
        <f t="shared" si="47"/>
        <v>60 phon</v>
      </c>
    </row>
    <row r="44" spans="1:2">
      <c r="A44">
        <v>70</v>
      </c>
      <c r="B44" t="str">
        <f t="shared" si="47"/>
        <v>70 phon</v>
      </c>
    </row>
    <row r="45" spans="1:2">
      <c r="A45">
        <v>80</v>
      </c>
      <c r="B45" t="str">
        <f t="shared" si="47"/>
        <v>80 phon</v>
      </c>
    </row>
    <row r="46" spans="1:2">
      <c r="A46">
        <v>90</v>
      </c>
      <c r="B46" t="str">
        <f t="shared" si="47"/>
        <v>90 phon</v>
      </c>
    </row>
    <row r="47" spans="1:2">
      <c r="A47">
        <v>100</v>
      </c>
      <c r="B47" t="str">
        <f t="shared" si="47"/>
        <v>100 phon</v>
      </c>
    </row>
    <row r="49" spans="2:2">
      <c r="B49" t="str">
        <f>"equal-loudness contours relative level "&amp;IF(Dashboard!$M$2=1,"normalized to "&amp;(Dashboard!$N$2-1)*10&amp;" phon","")</f>
        <v>equal-loudness contours relative level normalized to 70 phon</v>
      </c>
    </row>
    <row r="50" spans="2:2">
      <c r="B50" t="str">
        <f>"inverse equal-loudness contours relative level "&amp;IF(Dashboard!$M$2=1,"normalized to "&amp;(Dashboard!$N$2-1)*10&amp;" phon","")</f>
        <v>inverse equal-loudness contours relative level normalized to 70 phon</v>
      </c>
    </row>
  </sheetData>
  <sheetProtection password="C78D" sheet="1" objects="1" scenarios="1" selectLockedCells="1" selectUnlockedCells="1"/>
  <sortState ref="AA35:AB45">
    <sortCondition ref="AA35"/>
  </sortState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</vt:lpstr>
      <vt:lpstr>Calc</vt:lpstr>
    </vt:vector>
  </TitlesOfParts>
  <Manager/>
  <Company>Merlijn van Veen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equal-loudness_V1.2</dc:title>
  <dc:subject/>
  <dc:creator>Merlijn van Veen</dc:creator>
  <cp:keywords/>
  <dc:description/>
  <cp:lastModifiedBy>Tom</cp:lastModifiedBy>
  <dcterms:created xsi:type="dcterms:W3CDTF">2014-07-07T12:14:39Z</dcterms:created>
  <dcterms:modified xsi:type="dcterms:W3CDTF">2015-08-11T12:51:58Z</dcterms:modified>
  <cp:category/>
</cp:coreProperties>
</file>